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F:\ZŠ a MŠ DOLNÍ LHOTA\ŠKOLNÍ ROK 2019-2020\"/>
    </mc:Choice>
  </mc:AlternateContent>
  <bookViews>
    <workbookView xWindow="0" yWindow="0" windowWidth="28800" windowHeight="12300" activeTab="1"/>
  </bookViews>
  <sheets>
    <sheet name="obálka" sheetId="12" r:id="rId1"/>
    <sheet name="hospodaření 2019" sheetId="14" r:id="rId2"/>
  </sheets>
  <calcPr calcId="162913"/>
</workbook>
</file>

<file path=xl/calcChain.xml><?xml version="1.0" encoding="utf-8"?>
<calcChain xmlns="http://schemas.openxmlformats.org/spreadsheetml/2006/main">
  <c r="B14" i="12" l="1"/>
  <c r="B13" i="12"/>
  <c r="F20" i="12"/>
  <c r="E20" i="12"/>
  <c r="D20" i="12"/>
  <c r="C20" i="12"/>
  <c r="B20" i="12"/>
  <c r="I119" i="14"/>
  <c r="I115" i="14"/>
  <c r="B15" i="12" l="1"/>
  <c r="I120" i="14"/>
  <c r="I78" i="14" l="1"/>
  <c r="I89" i="14" s="1"/>
  <c r="I59" i="14" l="1"/>
  <c r="I66" i="14"/>
  <c r="I30" i="14"/>
  <c r="B8" i="12" s="1"/>
  <c r="I73" i="14" l="1"/>
  <c r="I20" i="14"/>
  <c r="I19" i="14" s="1"/>
  <c r="I45" i="14" l="1"/>
  <c r="I43" i="14" l="1"/>
  <c r="I41" i="14" s="1"/>
  <c r="B9" i="12"/>
  <c r="B10" i="12" s="1"/>
  <c r="G20" i="12"/>
  <c r="I96" i="14" l="1"/>
  <c r="E23" i="12" l="1"/>
</calcChain>
</file>

<file path=xl/sharedStrings.xml><?xml version="1.0" encoding="utf-8"?>
<sst xmlns="http://schemas.openxmlformats.org/spreadsheetml/2006/main" count="175" uniqueCount="141">
  <si>
    <t>FKSP</t>
  </si>
  <si>
    <t>celkem</t>
  </si>
  <si>
    <t>ostatní služby</t>
  </si>
  <si>
    <t>DOLNÍ LHOTA Č.80</t>
  </si>
  <si>
    <t>IČO: 75020939</t>
  </si>
  <si>
    <t xml:space="preserve">1. ÚDAJE O PLNĚNÍ PŘÍJMŮ A VÝDAJŮ </t>
  </si>
  <si>
    <t>PŘÍJMY</t>
  </si>
  <si>
    <t>VÝDAJE</t>
  </si>
  <si>
    <t>2. HOSPODÁŘSKÁ ČINNOST ŠKOLY</t>
  </si>
  <si>
    <t>3. TVORBA A POUŽÍTÍ FONDŮ</t>
  </si>
  <si>
    <t>TVORBA</t>
  </si>
  <si>
    <t>POUŽITÍ</t>
  </si>
  <si>
    <t>REZERVNÍ FOND</t>
  </si>
  <si>
    <t>4.ZÁVĚR ZE ZPRÁVY O VÝSLEDKU PŘEZKOUMÁNÍ</t>
  </si>
  <si>
    <t>Při přezkoumání nebyly zjištěny nedostatky.</t>
  </si>
  <si>
    <t>Zastupitelstvo obce přijalo závěrečný účet Základní školy Dolní Lhota a to bez výhrad.</t>
  </si>
  <si>
    <t>ÚČETNÍ VÝKAZ ROZVAHA, VÝKAZ ZISKU A ZTRÁT</t>
  </si>
  <si>
    <t>ZPRÁVA O VÝSLEDKU PŘEZKOUMÁNÍ HOSPODAŘENÍ</t>
  </si>
  <si>
    <t>INVESTIČNÍ FOND</t>
  </si>
  <si>
    <t>Zařízení:</t>
  </si>
  <si>
    <t>Součásti školy:</t>
  </si>
  <si>
    <t>základní škola, školní družina, školní jídelna</t>
  </si>
  <si>
    <t>Adresa:</t>
  </si>
  <si>
    <t>763 23 Dolní Lhota č. 80</t>
  </si>
  <si>
    <t>IČO:</t>
  </si>
  <si>
    <t>750 20 939</t>
  </si>
  <si>
    <t>IZO ředitelství:</t>
  </si>
  <si>
    <t>Forma hospodaření:</t>
  </si>
  <si>
    <t>příspěvková organizace</t>
  </si>
  <si>
    <t>Zřizovatel:</t>
  </si>
  <si>
    <t>Obec Dolní Lhota</t>
  </si>
  <si>
    <t>PŘÍJMY (v Kč)</t>
  </si>
  <si>
    <t>A</t>
  </si>
  <si>
    <t>Celkové příjmy z hlavní činnosti</t>
  </si>
  <si>
    <t>1.</t>
  </si>
  <si>
    <t>NIV poskytnuté MŠMT celkem</t>
  </si>
  <si>
    <t>z toho:</t>
  </si>
  <si>
    <t>platy</t>
  </si>
  <si>
    <t>OON</t>
  </si>
  <si>
    <t>ONIV přímé</t>
  </si>
  <si>
    <t>cestovní náklady)</t>
  </si>
  <si>
    <t>2.</t>
  </si>
  <si>
    <t>od zřizovatele  celkem</t>
  </si>
  <si>
    <t>dotace na běžné provozní výdaje školy</t>
  </si>
  <si>
    <t>3.</t>
  </si>
  <si>
    <t>z hlavní činnosti</t>
  </si>
  <si>
    <t>4.</t>
  </si>
  <si>
    <t>finanční dary</t>
  </si>
  <si>
    <t>B</t>
  </si>
  <si>
    <t>Celkové příjmy z vedlejší činnosti</t>
  </si>
  <si>
    <t>VÝDAJE (v Kč)</t>
  </si>
  <si>
    <t>Celkové výdaje z hlavní činnosti</t>
  </si>
  <si>
    <t>investiční výdaje</t>
  </si>
  <si>
    <t>neinvestiční výdaje celkem</t>
  </si>
  <si>
    <t>z prostředků poskytnutých MŠMT</t>
  </si>
  <si>
    <t xml:space="preserve">z prostředků poskytnutých zřizovatelem </t>
  </si>
  <si>
    <t>B.</t>
  </si>
  <si>
    <t>Celkové výdaje z vedlejší činnosti</t>
  </si>
  <si>
    <t>ROZPIS POUŽITÍ NEINVESTIČNÍCH PROSTŘEDKŮ POSKYTNUTÝCH MŠMT</t>
  </si>
  <si>
    <t>platy pracovníků školy</t>
  </si>
  <si>
    <t>ONIV přímé - celkem</t>
  </si>
  <si>
    <t>zákonné pojištění zaměstnanců Kooperativa</t>
  </si>
  <si>
    <t>ONIV ostatní  - celkem</t>
  </si>
  <si>
    <t>DVPP</t>
  </si>
  <si>
    <t>ROZPIS POUŽITÍ NEINVESTIČNÍCH PROSTŘEDKŮ POSKYTNUTÝCH ZŘIZOVATELEM</t>
  </si>
  <si>
    <t>provoz budovy školy</t>
  </si>
  <si>
    <t>opravy a údržba budovy a věcí</t>
  </si>
  <si>
    <t>spotřeba materiálu (včetně potravin ŠJ)</t>
  </si>
  <si>
    <t>DDHM</t>
  </si>
  <si>
    <t>HOSPODÁŘSKÝ VÝSLEDEK (v Kč)</t>
  </si>
  <si>
    <t>z hlavní činností</t>
  </si>
  <si>
    <t>z vedlejší činnosti</t>
  </si>
  <si>
    <t>Státní prostředky poskytnuté MŠMT ČR  byly plně vyčerpány.</t>
  </si>
  <si>
    <t>peněžní dary</t>
  </si>
  <si>
    <t>Investiční fond</t>
  </si>
  <si>
    <t>INFORMACE O KONTROLÁCH HOSPODAŘENÍ</t>
  </si>
  <si>
    <t xml:space="preserve">Kontrolu provedl: </t>
  </si>
  <si>
    <t>předsedkyně FV</t>
  </si>
  <si>
    <t>č. j. protokolu o kontrole</t>
  </si>
  <si>
    <t>V Dolní Lhotě dne:</t>
  </si>
  <si>
    <t>razítko školy</t>
  </si>
  <si>
    <t>ředitel školy</t>
  </si>
  <si>
    <t>Mgr. Ivana Grácová</t>
  </si>
  <si>
    <t>5.</t>
  </si>
  <si>
    <t>Dotace Eu</t>
  </si>
  <si>
    <t>dotace EU</t>
  </si>
  <si>
    <t>rezervního fondu školy.</t>
  </si>
  <si>
    <t>nevyčerpané dotace EU, ostatní zdroje</t>
  </si>
  <si>
    <t xml:space="preserve"> DORACE EU POUŽITÍ</t>
  </si>
  <si>
    <t>OSTATNÍ POUŽITÍ</t>
  </si>
  <si>
    <t>TVORBA DOTACE EU</t>
  </si>
  <si>
    <t>STAV K 1.1.2018</t>
  </si>
  <si>
    <t>TVORBA OSTATNÍ</t>
  </si>
  <si>
    <t>6.</t>
  </si>
  <si>
    <t>zdravotní a sociíální pojištění, pracovní neschopnost</t>
  </si>
  <si>
    <t xml:space="preserve">učebnice, učební texty, učební pomůcky, školní potřeby, </t>
  </si>
  <si>
    <t>plavání</t>
  </si>
  <si>
    <t>Jana Barcuchová</t>
  </si>
  <si>
    <t>drobný majetek</t>
  </si>
  <si>
    <t>Údaje o hospodaření školy v roce 2019</t>
  </si>
  <si>
    <t>okres Zlín,</t>
  </si>
  <si>
    <t>příšpěvková organizace</t>
  </si>
  <si>
    <t>platy UZ33076</t>
  </si>
  <si>
    <t>ONIV přímé UZ 33076</t>
  </si>
  <si>
    <t>NIV ostatní UZ 33070</t>
  </si>
  <si>
    <t>(pojistné, FKSP, odvody, UP, učebnice, OPP, DVPP,</t>
  </si>
  <si>
    <t>finančí výnos - úroky, kurzové zisky</t>
  </si>
  <si>
    <t>Základní škola a Mateřská škola Dolní Lhota,</t>
  </si>
  <si>
    <t>platy pracovníků školy účelové UZ 33076</t>
  </si>
  <si>
    <t>Odvody UZ 33076</t>
  </si>
  <si>
    <t>FKSP UZ 33076</t>
  </si>
  <si>
    <t>NIV ostatní , dotace doprava plavání UZ 33070</t>
  </si>
  <si>
    <t>OPP zaměstnanců</t>
  </si>
  <si>
    <t>rezervní fond-finační dary</t>
  </si>
  <si>
    <t>rezervní fond -dotace EU</t>
  </si>
  <si>
    <t>osobní náklady, odvoda</t>
  </si>
  <si>
    <t>cestovní náhrady</t>
  </si>
  <si>
    <t>poplatky banka, pojištění</t>
  </si>
  <si>
    <t>odpisy</t>
  </si>
  <si>
    <t>STAV FONDŮ ŠKOLY K 31.12.2019</t>
  </si>
  <si>
    <t>Výsledek hospodaření  - 10 764,40 Kč ,bude po schválení Obcí Dolní Lhota, uhrazen z</t>
  </si>
  <si>
    <t>převod zůstatku z roku 2018</t>
  </si>
  <si>
    <t>Hydraulics</t>
  </si>
  <si>
    <t>Rezervní fond - tvorba</t>
  </si>
  <si>
    <t xml:space="preserve">peněžní dary ostatní </t>
  </si>
  <si>
    <t>Tvorba celkem</t>
  </si>
  <si>
    <t>Rezervní fond - čerpání</t>
  </si>
  <si>
    <t>čerpání fondu zdroj EU v r. 2019</t>
  </si>
  <si>
    <t>Čerpání celkem</t>
  </si>
  <si>
    <t>Konečný stav fondu 2019</t>
  </si>
  <si>
    <t>zlepšený výsledek hospodaření 2018</t>
  </si>
  <si>
    <t>Z provozních prostředků poskytnutých zřizovatelem  byl vykázána ztráta - 34 868,90 Kč.</t>
  </si>
  <si>
    <t>ZÁVĚREČNÝ ÚČET ZA ROK 2019</t>
  </si>
  <si>
    <t>STAV K 31.12.2019</t>
  </si>
  <si>
    <t>VÝSLEDEK HOSPODAŘENÍ</t>
  </si>
  <si>
    <t>PŘÍLOHY: HOSPODAŘENÍ 2019</t>
  </si>
  <si>
    <t>Ředitel školy:</t>
  </si>
  <si>
    <t>Ztráta byla částečně vyrovnána výsledkem hospodaření z vedlejší činnosti  + 24 104,50 Kč</t>
  </si>
  <si>
    <t>ZÁKLADNÍ ŠKOLA A MATEŘSKÁ ŠKOLA DOLNÍ LHOTA, PŘÍSPĚVKOVÁ ORGANIZACE, OKRES ZLÍN</t>
  </si>
  <si>
    <t>dne: 16. 10. 2019</t>
  </si>
  <si>
    <t>dne: 11. 3.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</si>
</sst>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10" x14ac:knownFonts="1"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4"/>
      <name val="Arial"/>
      <family val="2"/>
      <charset val="238"/>
    </font>
    <font>
      <b/>
      <sz val="10"/>
      <name val="Arial"/>
      <family val="2"/>
      <charset val="238"/>
    </font>
    <font>
      <b/>
      <sz val="14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sz val="12"/>
      <color indexed="8"/>
      <name val="Calibri"/>
      <family val="2"/>
      <charset val="238"/>
    </font>
    <font>
      <sz val="11"/>
      <color indexed="8"/>
      <name val="Calibri"/>
      <family val="2"/>
      <charset val="238"/>
    </font>
    <font>
      <b/>
      <sz val="13"/>
      <color indexed="8"/>
      <name val="Calibri"/>
      <family val="2"/>
      <charset val="238"/>
    </font>
    <font>
      <sz val="13"/>
      <color indexed="8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51"/>
        <bgColor indexed="64"/>
      </patternFill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84">
    <xf numFmtId="0" fontId="0" fillId="0" borderId="0" xfId="0"/>
    <xf numFmtId="0" fontId="0" fillId="0" borderId="0" xfId="0" applyFill="1"/>
    <xf numFmtId="0" fontId="0" fillId="0" borderId="1" xfId="0" applyBorder="1"/>
    <xf numFmtId="4" fontId="0" fillId="0" borderId="1" xfId="0" applyNumberFormat="1" applyBorder="1"/>
    <xf numFmtId="0" fontId="2" fillId="0" borderId="0" xfId="0" applyFont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164" fontId="0" fillId="0" borderId="8" xfId="0" applyNumberFormat="1" applyBorder="1"/>
    <xf numFmtId="164" fontId="0" fillId="0" borderId="9" xfId="0" applyNumberFormat="1" applyBorder="1"/>
    <xf numFmtId="0" fontId="0" fillId="0" borderId="10" xfId="0" applyBorder="1"/>
    <xf numFmtId="0" fontId="0" fillId="0" borderId="0" xfId="0" applyBorder="1"/>
    <xf numFmtId="164" fontId="0" fillId="0" borderId="11" xfId="0" applyNumberFormat="1" applyBorder="1"/>
    <xf numFmtId="164" fontId="0" fillId="0" borderId="12" xfId="0" applyNumberFormat="1" applyBorder="1"/>
    <xf numFmtId="164" fontId="0" fillId="0" borderId="8" xfId="0" applyNumberFormat="1" applyFont="1" applyFill="1" applyBorder="1"/>
    <xf numFmtId="0" fontId="3" fillId="0" borderId="13" xfId="0" applyFont="1" applyBorder="1"/>
    <xf numFmtId="0" fontId="3" fillId="0" borderId="14" xfId="0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0" fontId="3" fillId="0" borderId="0" xfId="0" applyFont="1"/>
    <xf numFmtId="0" fontId="0" fillId="0" borderId="0" xfId="0" applyAlignment="1">
      <alignment wrapText="1"/>
    </xf>
    <xf numFmtId="0" fontId="0" fillId="0" borderId="16" xfId="0" applyBorder="1"/>
    <xf numFmtId="0" fontId="4" fillId="2" borderId="5" xfId="0" applyFont="1" applyFill="1" applyBorder="1"/>
    <xf numFmtId="0" fontId="4" fillId="2" borderId="6" xfId="0" applyFont="1" applyFill="1" applyBorder="1"/>
    <xf numFmtId="0" fontId="0" fillId="2" borderId="7" xfId="0" applyFill="1" applyBorder="1"/>
    <xf numFmtId="0" fontId="0" fillId="0" borderId="17" xfId="0" applyFill="1" applyBorder="1"/>
    <xf numFmtId="0" fontId="5" fillId="0" borderId="0" xfId="0" applyFont="1"/>
    <xf numFmtId="3" fontId="0" fillId="0" borderId="0" xfId="0" applyNumberFormat="1"/>
    <xf numFmtId="0" fontId="5" fillId="0" borderId="1" xfId="0" applyFont="1" applyBorder="1"/>
    <xf numFmtId="0" fontId="5" fillId="0" borderId="2" xfId="0" applyFont="1" applyBorder="1"/>
    <xf numFmtId="0" fontId="5" fillId="0" borderId="3" xfId="0" applyFont="1" applyBorder="1"/>
    <xf numFmtId="0" fontId="5" fillId="0" borderId="4" xfId="0" applyFont="1" applyBorder="1"/>
    <xf numFmtId="3" fontId="5" fillId="0" borderId="1" xfId="0" applyNumberFormat="1" applyFont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3" fontId="0" fillId="0" borderId="1" xfId="0" applyNumberFormat="1" applyBorder="1"/>
    <xf numFmtId="0" fontId="5" fillId="0" borderId="2" xfId="0" applyFont="1" applyFill="1" applyBorder="1"/>
    <xf numFmtId="0" fontId="0" fillId="0" borderId="2" xfId="0" applyFill="1" applyBorder="1"/>
    <xf numFmtId="0" fontId="7" fillId="0" borderId="3" xfId="0" applyFont="1" applyBorder="1"/>
    <xf numFmtId="3" fontId="7" fillId="0" borderId="1" xfId="0" applyNumberFormat="1" applyFont="1" applyBorder="1"/>
    <xf numFmtId="0" fontId="8" fillId="2" borderId="2" xfId="0" applyFont="1" applyFill="1" applyBorder="1"/>
    <xf numFmtId="0" fontId="8" fillId="2" borderId="3" xfId="0" applyFont="1" applyFill="1" applyBorder="1"/>
    <xf numFmtId="0" fontId="8" fillId="2" borderId="4" xfId="0" applyFont="1" applyFill="1" applyBorder="1"/>
    <xf numFmtId="0" fontId="0" fillId="0" borderId="2" xfId="0" applyFont="1" applyBorder="1"/>
    <xf numFmtId="0" fontId="0" fillId="0" borderId="3" xfId="0" applyFont="1" applyBorder="1"/>
    <xf numFmtId="0" fontId="0" fillId="0" borderId="4" xfId="0" applyFont="1" applyBorder="1"/>
    <xf numFmtId="3" fontId="0" fillId="0" borderId="1" xfId="0" applyNumberFormat="1" applyFont="1" applyBorder="1"/>
    <xf numFmtId="3" fontId="5" fillId="0" borderId="0" xfId="0" applyNumberFormat="1" applyFont="1"/>
    <xf numFmtId="0" fontId="9" fillId="0" borderId="0" xfId="0" applyFont="1"/>
    <xf numFmtId="0" fontId="4" fillId="2" borderId="2" xfId="0" applyFont="1" applyFill="1" applyBorder="1"/>
    <xf numFmtId="0" fontId="4" fillId="2" borderId="3" xfId="0" applyFont="1" applyFill="1" applyBorder="1"/>
    <xf numFmtId="0" fontId="4" fillId="2" borderId="4" xfId="0" applyFont="1" applyFill="1" applyBorder="1"/>
    <xf numFmtId="4" fontId="5" fillId="0" borderId="1" xfId="0" applyNumberFormat="1" applyFont="1" applyBorder="1"/>
    <xf numFmtId="0" fontId="4" fillId="0" borderId="0" xfId="0" applyFont="1" applyFill="1" applyBorder="1"/>
    <xf numFmtId="4" fontId="0" fillId="0" borderId="1" xfId="0" applyNumberFormat="1" applyFont="1" applyBorder="1"/>
    <xf numFmtId="0" fontId="0" fillId="0" borderId="16" xfId="0" applyFill="1" applyBorder="1"/>
    <xf numFmtId="0" fontId="0" fillId="2" borderId="3" xfId="0" applyFill="1" applyBorder="1"/>
    <xf numFmtId="0" fontId="0" fillId="2" borderId="4" xfId="0" applyFill="1" applyBorder="1"/>
    <xf numFmtId="0" fontId="3" fillId="0" borderId="1" xfId="0" applyFont="1" applyBorder="1"/>
    <xf numFmtId="0" fontId="3" fillId="0" borderId="2" xfId="0" applyFont="1" applyBorder="1"/>
    <xf numFmtId="3" fontId="3" fillId="0" borderId="1" xfId="0" applyNumberFormat="1" applyFont="1" applyBorder="1"/>
    <xf numFmtId="3" fontId="0" fillId="0" borderId="1" xfId="0" applyNumberFormat="1" applyFill="1" applyBorder="1"/>
    <xf numFmtId="0" fontId="3" fillId="0" borderId="18" xfId="0" applyFont="1" applyBorder="1" applyAlignment="1">
      <alignment horizontal="center"/>
    </xf>
    <xf numFmtId="164" fontId="0" fillId="0" borderId="19" xfId="0" applyNumberFormat="1" applyBorder="1"/>
    <xf numFmtId="3" fontId="0" fillId="0" borderId="1" xfId="0" applyNumberFormat="1" applyFont="1" applyFill="1" applyBorder="1"/>
    <xf numFmtId="164" fontId="0" fillId="0" borderId="0" xfId="0" applyNumberFormat="1"/>
    <xf numFmtId="0" fontId="6" fillId="0" borderId="0" xfId="0" applyFont="1" applyAlignment="1">
      <alignment wrapText="1"/>
    </xf>
    <xf numFmtId="0" fontId="4" fillId="3" borderId="0" xfId="0" applyFont="1" applyFill="1"/>
    <xf numFmtId="0" fontId="0" fillId="3" borderId="0" xfId="0" applyFill="1"/>
    <xf numFmtId="0" fontId="6" fillId="0" borderId="0" xfId="0" applyFont="1" applyAlignment="1"/>
    <xf numFmtId="0" fontId="3" fillId="0" borderId="3" xfId="0" applyFont="1" applyBorder="1"/>
    <xf numFmtId="0" fontId="3" fillId="0" borderId="4" xfId="0" applyFont="1" applyBorder="1"/>
    <xf numFmtId="3" fontId="3" fillId="0" borderId="0" xfId="0" applyNumberFormat="1" applyFont="1"/>
    <xf numFmtId="4" fontId="3" fillId="0" borderId="1" xfId="0" applyNumberFormat="1" applyFont="1" applyBorder="1"/>
    <xf numFmtId="0" fontId="0" fillId="0" borderId="20" xfId="0" applyFill="1" applyBorder="1"/>
    <xf numFmtId="4" fontId="0" fillId="0" borderId="21" xfId="0" applyNumberFormat="1" applyFill="1" applyBorder="1"/>
    <xf numFmtId="4" fontId="0" fillId="0" borderId="0" xfId="0" applyNumberFormat="1"/>
    <xf numFmtId="3" fontId="5" fillId="0" borderId="4" xfId="0" applyNumberFormat="1" applyFont="1" applyBorder="1"/>
    <xf numFmtId="4" fontId="5" fillId="0" borderId="4" xfId="0" applyNumberFormat="1" applyFont="1" applyBorder="1"/>
    <xf numFmtId="3" fontId="0" fillId="0" borderId="0" xfId="0" applyNumberFormat="1" applyAlignment="1">
      <alignment horizontal="left"/>
    </xf>
    <xf numFmtId="0" fontId="6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0" fillId="0" borderId="0" xfId="0" applyAlignment="1"/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4"/>
  <sheetViews>
    <sheetView view="pageLayout" zoomScaleNormal="100" workbookViewId="0">
      <selection activeCell="C11" sqref="C11"/>
    </sheetView>
  </sheetViews>
  <sheetFormatPr defaultRowHeight="12.75" x14ac:dyDescent="0.2"/>
  <cols>
    <col min="1" max="1" width="25" customWidth="1"/>
    <col min="2" max="2" width="15.5703125" customWidth="1"/>
    <col min="3" max="3" width="17.140625" customWidth="1"/>
    <col min="4" max="4" width="18.42578125" customWidth="1"/>
    <col min="5" max="5" width="19" customWidth="1"/>
    <col min="6" max="6" width="16.85546875" customWidth="1"/>
    <col min="7" max="7" width="17.85546875" customWidth="1"/>
  </cols>
  <sheetData>
    <row r="1" spans="1:6" ht="18" x14ac:dyDescent="0.25">
      <c r="A1" s="4" t="s">
        <v>132</v>
      </c>
      <c r="B1" s="4"/>
    </row>
    <row r="2" spans="1:6" ht="13.5" thickBot="1" x14ac:dyDescent="0.25"/>
    <row r="3" spans="1:6" ht="13.5" thickBot="1" x14ac:dyDescent="0.25">
      <c r="A3" s="5" t="s">
        <v>138</v>
      </c>
      <c r="B3" s="6"/>
      <c r="C3" s="6"/>
      <c r="D3" s="6"/>
      <c r="E3" s="6"/>
      <c r="F3" s="7"/>
    </row>
    <row r="4" spans="1:6" ht="13.5" thickBot="1" x14ac:dyDescent="0.25">
      <c r="A4" s="5" t="s">
        <v>3</v>
      </c>
      <c r="B4" s="6"/>
      <c r="C4" s="6"/>
      <c r="D4" s="6"/>
      <c r="E4" s="6"/>
      <c r="F4" s="7"/>
    </row>
    <row r="5" spans="1:6" ht="13.5" thickBot="1" x14ac:dyDescent="0.25">
      <c r="A5" s="5" t="s">
        <v>4</v>
      </c>
      <c r="B5" s="6"/>
      <c r="C5" s="6"/>
      <c r="D5" s="6"/>
      <c r="E5" s="6"/>
      <c r="F5" s="7"/>
    </row>
    <row r="7" spans="1:6" ht="13.5" thickBot="1" x14ac:dyDescent="0.25">
      <c r="A7" s="19" t="s">
        <v>5</v>
      </c>
      <c r="B7" s="19"/>
    </row>
    <row r="8" spans="1:6" ht="13.5" thickBot="1" x14ac:dyDescent="0.25">
      <c r="A8" s="8" t="s">
        <v>6</v>
      </c>
      <c r="B8" s="15">
        <f>SUM('hospodaření 2019'!I30)</f>
        <v>1181952.98</v>
      </c>
      <c r="C8" s="66"/>
      <c r="D8" s="66"/>
    </row>
    <row r="9" spans="1:6" ht="13.5" thickBot="1" x14ac:dyDescent="0.25">
      <c r="A9" s="8" t="s">
        <v>7</v>
      </c>
      <c r="B9" s="10">
        <f>SUM('hospodaření 2019'!I45)</f>
        <v>1216821.8799999999</v>
      </c>
      <c r="C9" s="66"/>
    </row>
    <row r="10" spans="1:6" ht="13.5" thickBot="1" x14ac:dyDescent="0.25">
      <c r="A10" s="5" t="s">
        <v>134</v>
      </c>
      <c r="B10" s="9">
        <f>SUM(B8-B9)</f>
        <v>-34868.899999999907</v>
      </c>
      <c r="C10" s="66"/>
    </row>
    <row r="12" spans="1:6" ht="13.5" thickBot="1" x14ac:dyDescent="0.25">
      <c r="A12" s="19" t="s">
        <v>8</v>
      </c>
      <c r="B12" s="19"/>
    </row>
    <row r="13" spans="1:6" ht="13.5" thickBot="1" x14ac:dyDescent="0.25">
      <c r="A13" s="8" t="s">
        <v>6</v>
      </c>
      <c r="B13" s="9">
        <f>SUM('hospodaření 2019'!I37)</f>
        <v>114060</v>
      </c>
    </row>
    <row r="14" spans="1:6" ht="13.5" thickBot="1" x14ac:dyDescent="0.25">
      <c r="A14" s="8" t="s">
        <v>7</v>
      </c>
      <c r="B14" s="10">
        <f>SUM('hospodaření 2019'!I50)</f>
        <v>89955.5</v>
      </c>
    </row>
    <row r="15" spans="1:6" ht="13.5" thickBot="1" x14ac:dyDescent="0.25">
      <c r="A15" s="5" t="s">
        <v>134</v>
      </c>
      <c r="B15" s="9">
        <f>SUM(B13-B14)</f>
        <v>24104.5</v>
      </c>
    </row>
    <row r="17" spans="1:8" x14ac:dyDescent="0.2">
      <c r="A17" s="19" t="s">
        <v>9</v>
      </c>
      <c r="B17" s="19"/>
    </row>
    <row r="18" spans="1:8" ht="13.5" thickBot="1" x14ac:dyDescent="0.25"/>
    <row r="19" spans="1:8" x14ac:dyDescent="0.2">
      <c r="A19" s="11"/>
      <c r="B19" s="17" t="s">
        <v>91</v>
      </c>
      <c r="C19" s="17" t="s">
        <v>92</v>
      </c>
      <c r="D19" s="63" t="s">
        <v>90</v>
      </c>
      <c r="E19" s="17" t="s">
        <v>88</v>
      </c>
      <c r="F19" s="63" t="s">
        <v>89</v>
      </c>
      <c r="G19" s="18" t="s">
        <v>133</v>
      </c>
      <c r="H19" s="12"/>
    </row>
    <row r="20" spans="1:8" ht="13.5" thickBot="1" x14ac:dyDescent="0.25">
      <c r="A20" s="16" t="s">
        <v>12</v>
      </c>
      <c r="B20" s="13">
        <f>SUM('hospodaření 2019'!I110)</f>
        <v>63464.89</v>
      </c>
      <c r="C20" s="13">
        <f>SUM('hospodaření 2019'!J117)</f>
        <v>0</v>
      </c>
      <c r="D20" s="64">
        <f>SUM('hospodaření 2019'!I114)</f>
        <v>622118.5</v>
      </c>
      <c r="E20" s="64">
        <f>SUM('hospodaření 2019'!I118)</f>
        <v>38415.9</v>
      </c>
      <c r="F20" s="64">
        <f>SUM('hospodaření 2019'!I117)</f>
        <v>43000</v>
      </c>
      <c r="G20" s="14">
        <f>SUM(B20+C20+D20)-(E20+F20)</f>
        <v>604167.49</v>
      </c>
      <c r="H20" s="12"/>
    </row>
    <row r="21" spans="1:8" ht="13.5" thickBot="1" x14ac:dyDescent="0.25"/>
    <row r="22" spans="1:8" x14ac:dyDescent="0.2">
      <c r="A22" s="11"/>
      <c r="B22" s="17" t="s">
        <v>91</v>
      </c>
      <c r="C22" s="17" t="s">
        <v>10</v>
      </c>
      <c r="D22" s="17" t="s">
        <v>11</v>
      </c>
      <c r="E22" s="18" t="s">
        <v>133</v>
      </c>
    </row>
    <row r="23" spans="1:8" ht="13.5" thickBot="1" x14ac:dyDescent="0.25">
      <c r="A23" s="16" t="s">
        <v>18</v>
      </c>
      <c r="B23" s="13">
        <v>12123.8</v>
      </c>
      <c r="C23" s="13">
        <v>3652.3</v>
      </c>
      <c r="D23" s="13">
        <v>0</v>
      </c>
      <c r="E23" s="14">
        <f>SUM(B23+C23-D23)</f>
        <v>15776.099999999999</v>
      </c>
    </row>
    <row r="26" spans="1:8" x14ac:dyDescent="0.2">
      <c r="A26" s="19" t="s">
        <v>13</v>
      </c>
      <c r="B26" s="19"/>
      <c r="C26" s="19"/>
    </row>
    <row r="28" spans="1:8" x14ac:dyDescent="0.2">
      <c r="A28" t="s">
        <v>14</v>
      </c>
    </row>
    <row r="29" spans="1:8" x14ac:dyDescent="0.2">
      <c r="A29" t="s">
        <v>15</v>
      </c>
    </row>
    <row r="32" spans="1:8" x14ac:dyDescent="0.2">
      <c r="A32" t="s">
        <v>135</v>
      </c>
    </row>
    <row r="33" spans="1:1" x14ac:dyDescent="0.2">
      <c r="A33" t="s">
        <v>16</v>
      </c>
    </row>
    <row r="34" spans="1:1" x14ac:dyDescent="0.2">
      <c r="A34" t="s">
        <v>17</v>
      </c>
    </row>
  </sheetData>
  <phoneticPr fontId="1" type="noConversion"/>
  <pageMargins left="0.78740157499999996" right="0.78740157499999996" top="0.984251969" bottom="0.984251969" header="0.4921259845" footer="0.492125984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141"/>
  <sheetViews>
    <sheetView tabSelected="1" topLeftCell="A103" zoomScaleNormal="100" workbookViewId="0">
      <selection activeCell="I110" sqref="I110"/>
    </sheetView>
  </sheetViews>
  <sheetFormatPr defaultRowHeight="12.75" x14ac:dyDescent="0.2"/>
  <cols>
    <col min="1" max="1" width="4.85546875" customWidth="1"/>
    <col min="3" max="3" width="11.42578125" customWidth="1"/>
    <col min="6" max="6" width="14.7109375" customWidth="1"/>
    <col min="9" max="9" width="13.85546875" customWidth="1"/>
    <col min="12" max="12" width="10.140625" bestFit="1" customWidth="1"/>
    <col min="13" max="13" width="12.42578125" customWidth="1"/>
  </cols>
  <sheetData>
    <row r="1" spans="3:11" ht="13.5" thickBot="1" x14ac:dyDescent="0.25"/>
    <row r="2" spans="3:11" ht="19.5" thickBot="1" x14ac:dyDescent="0.35">
      <c r="C2" s="22" t="s">
        <v>99</v>
      </c>
      <c r="D2" s="23"/>
      <c r="E2" s="23"/>
      <c r="F2" s="23"/>
      <c r="G2" s="23"/>
      <c r="H2" s="24"/>
      <c r="I2" s="25"/>
    </row>
    <row r="4" spans="3:11" ht="15.75" x14ac:dyDescent="0.25">
      <c r="C4" s="26" t="s">
        <v>19</v>
      </c>
      <c r="F4" s="81" t="s">
        <v>107</v>
      </c>
      <c r="G4" s="81"/>
      <c r="H4" s="81"/>
      <c r="I4" s="81"/>
      <c r="J4" s="20"/>
      <c r="K4" s="20"/>
    </row>
    <row r="5" spans="3:11" ht="15.75" x14ac:dyDescent="0.25">
      <c r="C5" s="26"/>
      <c r="F5" s="67" t="s">
        <v>100</v>
      </c>
      <c r="G5" s="70" t="s">
        <v>101</v>
      </c>
      <c r="H5" s="67"/>
      <c r="I5" s="67"/>
      <c r="J5" s="20"/>
      <c r="K5" s="20"/>
    </row>
    <row r="6" spans="3:11" ht="15" x14ac:dyDescent="0.25">
      <c r="C6" s="26" t="s">
        <v>20</v>
      </c>
      <c r="F6" t="s">
        <v>21</v>
      </c>
    </row>
    <row r="7" spans="3:11" ht="15" x14ac:dyDescent="0.25">
      <c r="C7" s="26" t="s">
        <v>22</v>
      </c>
      <c r="F7" t="s">
        <v>23</v>
      </c>
    </row>
    <row r="8" spans="3:11" ht="15" x14ac:dyDescent="0.25">
      <c r="C8" s="26" t="s">
        <v>24</v>
      </c>
      <c r="F8" t="s">
        <v>25</v>
      </c>
    </row>
    <row r="9" spans="3:11" ht="15" x14ac:dyDescent="0.25">
      <c r="C9" s="26" t="s">
        <v>26</v>
      </c>
      <c r="F9" s="80">
        <v>600114414</v>
      </c>
    </row>
    <row r="10" spans="3:11" ht="15" x14ac:dyDescent="0.25">
      <c r="C10" s="26"/>
    </row>
    <row r="11" spans="3:11" ht="15" x14ac:dyDescent="0.25">
      <c r="C11" s="26" t="s">
        <v>27</v>
      </c>
      <c r="F11" t="s">
        <v>28</v>
      </c>
      <c r="K11" s="1"/>
    </row>
    <row r="12" spans="3:11" ht="15" x14ac:dyDescent="0.25">
      <c r="C12" s="26" t="s">
        <v>29</v>
      </c>
      <c r="F12" t="s">
        <v>30</v>
      </c>
    </row>
    <row r="13" spans="3:11" ht="15" x14ac:dyDescent="0.25">
      <c r="C13" s="26"/>
    </row>
    <row r="14" spans="3:11" ht="17.25" customHeight="1" x14ac:dyDescent="0.25">
      <c r="C14" s="82" t="s">
        <v>136</v>
      </c>
      <c r="D14" s="83"/>
      <c r="F14" t="s">
        <v>82</v>
      </c>
    </row>
    <row r="17" spans="1:12" ht="18.75" x14ac:dyDescent="0.3">
      <c r="C17" s="68" t="s">
        <v>31</v>
      </c>
      <c r="D17" s="69"/>
    </row>
    <row r="19" spans="1:12" ht="15" x14ac:dyDescent="0.25">
      <c r="A19" s="28" t="s">
        <v>32</v>
      </c>
      <c r="B19" s="28" t="s">
        <v>33</v>
      </c>
      <c r="C19" s="29"/>
      <c r="D19" s="30"/>
      <c r="E19" s="30"/>
      <c r="F19" s="30"/>
      <c r="G19" s="30"/>
      <c r="H19" s="31"/>
      <c r="I19" s="32">
        <f>SUM(I20+I30)</f>
        <v>8862277.9800000004</v>
      </c>
      <c r="J19" s="27"/>
    </row>
    <row r="20" spans="1:12" ht="15" x14ac:dyDescent="0.25">
      <c r="A20" s="2"/>
      <c r="B20" s="28" t="s">
        <v>34</v>
      </c>
      <c r="C20" s="29" t="s">
        <v>35</v>
      </c>
      <c r="D20" s="30"/>
      <c r="E20" s="30"/>
      <c r="F20" s="30"/>
      <c r="G20" s="30"/>
      <c r="H20" s="31"/>
      <c r="I20" s="32">
        <f>SUM(I29+I26+I25+I24+I23+I22)</f>
        <v>7680325</v>
      </c>
      <c r="J20" s="27"/>
      <c r="K20" s="27"/>
    </row>
    <row r="21" spans="1:12" x14ac:dyDescent="0.2">
      <c r="A21" s="2"/>
      <c r="B21" s="2"/>
      <c r="C21" s="33" t="s">
        <v>36</v>
      </c>
      <c r="D21" s="34"/>
      <c r="E21" s="34"/>
      <c r="F21" s="34"/>
      <c r="G21" s="34"/>
      <c r="H21" s="35"/>
      <c r="I21" s="36"/>
      <c r="J21" s="27"/>
    </row>
    <row r="22" spans="1:12" x14ac:dyDescent="0.2">
      <c r="A22" s="2"/>
      <c r="B22" s="2"/>
      <c r="C22" s="33" t="s">
        <v>37</v>
      </c>
      <c r="D22" s="34"/>
      <c r="E22" s="34"/>
      <c r="F22" s="34"/>
      <c r="G22" s="34"/>
      <c r="H22" s="35"/>
      <c r="I22" s="36">
        <v>5362968</v>
      </c>
      <c r="J22" s="27"/>
      <c r="K22" s="27"/>
      <c r="L22" s="27"/>
    </row>
    <row r="23" spans="1:12" x14ac:dyDescent="0.2">
      <c r="A23" s="2"/>
      <c r="B23" s="2"/>
      <c r="C23" s="33" t="s">
        <v>102</v>
      </c>
      <c r="D23" s="34"/>
      <c r="E23" s="34"/>
      <c r="F23" s="34"/>
      <c r="G23" s="34"/>
      <c r="H23" s="35"/>
      <c r="I23" s="36">
        <v>91799</v>
      </c>
      <c r="J23" s="27"/>
      <c r="K23" s="27"/>
      <c r="L23" s="27"/>
    </row>
    <row r="24" spans="1:12" x14ac:dyDescent="0.2">
      <c r="A24" s="2"/>
      <c r="B24" s="2"/>
      <c r="C24" s="33" t="s">
        <v>38</v>
      </c>
      <c r="D24" s="34"/>
      <c r="E24" s="34"/>
      <c r="F24" s="34"/>
      <c r="G24" s="34"/>
      <c r="H24" s="35"/>
      <c r="I24" s="36">
        <v>94681</v>
      </c>
      <c r="J24" s="27"/>
    </row>
    <row r="25" spans="1:12" x14ac:dyDescent="0.2">
      <c r="A25" s="2"/>
      <c r="B25" s="2"/>
      <c r="C25" s="33" t="s">
        <v>103</v>
      </c>
      <c r="D25" s="34"/>
      <c r="E25" s="34"/>
      <c r="F25" s="34"/>
      <c r="G25" s="34"/>
      <c r="H25" s="35"/>
      <c r="I25" s="36">
        <v>32963</v>
      </c>
      <c r="J25" s="27"/>
    </row>
    <row r="26" spans="1:12" x14ac:dyDescent="0.2">
      <c r="A26" s="2"/>
      <c r="B26" s="2"/>
      <c r="C26" s="33" t="s">
        <v>39</v>
      </c>
      <c r="D26" s="34"/>
      <c r="E26" s="34"/>
      <c r="F26" s="34"/>
      <c r="G26" s="34"/>
      <c r="H26" s="35"/>
      <c r="I26" s="36">
        <v>2076914</v>
      </c>
      <c r="J26" s="27"/>
      <c r="K26" s="27"/>
    </row>
    <row r="27" spans="1:12" x14ac:dyDescent="0.2">
      <c r="A27" s="2"/>
      <c r="B27" s="2"/>
      <c r="C27" s="33" t="s">
        <v>105</v>
      </c>
      <c r="D27" s="34"/>
      <c r="E27" s="34"/>
      <c r="F27" s="34"/>
      <c r="G27" s="34"/>
      <c r="H27" s="35"/>
      <c r="I27" s="36"/>
      <c r="J27" s="27"/>
    </row>
    <row r="28" spans="1:12" x14ac:dyDescent="0.2">
      <c r="A28" s="2"/>
      <c r="B28" s="2"/>
      <c r="C28" s="33" t="s">
        <v>40</v>
      </c>
      <c r="D28" s="34"/>
      <c r="E28" s="34"/>
      <c r="F28" s="34"/>
      <c r="G28" s="34"/>
      <c r="H28" s="35"/>
      <c r="I28" s="36"/>
      <c r="J28" s="27"/>
    </row>
    <row r="29" spans="1:12" x14ac:dyDescent="0.2">
      <c r="A29" s="2"/>
      <c r="B29" s="2"/>
      <c r="C29" s="33" t="s">
        <v>104</v>
      </c>
      <c r="D29" s="34"/>
      <c r="E29" s="34"/>
      <c r="F29" s="34"/>
      <c r="G29" s="34"/>
      <c r="H29" s="35"/>
      <c r="I29" s="36">
        <v>21000</v>
      </c>
      <c r="J29" s="27"/>
    </row>
    <row r="30" spans="1:12" ht="15" x14ac:dyDescent="0.25">
      <c r="A30" s="2"/>
      <c r="B30" s="28" t="s">
        <v>41</v>
      </c>
      <c r="C30" s="37" t="s">
        <v>42</v>
      </c>
      <c r="D30" s="30"/>
      <c r="E30" s="30"/>
      <c r="F30" s="30"/>
      <c r="G30" s="34"/>
      <c r="H30" s="35"/>
      <c r="I30" s="32">
        <f>SUM(I32:I36)</f>
        <v>1181952.98</v>
      </c>
      <c r="J30" s="27"/>
    </row>
    <row r="31" spans="1:12" x14ac:dyDescent="0.2">
      <c r="A31" s="2"/>
      <c r="B31" s="2"/>
      <c r="C31" s="38" t="s">
        <v>36</v>
      </c>
      <c r="D31" s="34"/>
      <c r="E31" s="34"/>
      <c r="F31" s="34"/>
      <c r="G31" s="34"/>
      <c r="H31" s="35"/>
      <c r="I31" s="36"/>
      <c r="J31" s="27"/>
    </row>
    <row r="32" spans="1:12" x14ac:dyDescent="0.2">
      <c r="A32" s="2"/>
      <c r="B32" s="2"/>
      <c r="C32" s="38" t="s">
        <v>43</v>
      </c>
      <c r="D32" s="34"/>
      <c r="E32" s="34"/>
      <c r="F32" s="34"/>
      <c r="G32" s="34"/>
      <c r="H32" s="35"/>
      <c r="I32" s="36">
        <v>360000</v>
      </c>
      <c r="J32" s="27"/>
    </row>
    <row r="33" spans="1:14" ht="15" x14ac:dyDescent="0.25">
      <c r="A33" s="2"/>
      <c r="B33" s="28" t="s">
        <v>44</v>
      </c>
      <c r="C33" s="37" t="s">
        <v>45</v>
      </c>
      <c r="D33" s="30"/>
      <c r="E33" s="30"/>
      <c r="F33" s="30"/>
      <c r="G33" s="30"/>
      <c r="H33" s="31"/>
      <c r="I33" s="32">
        <v>528796.80000000005</v>
      </c>
      <c r="J33" s="27"/>
    </row>
    <row r="34" spans="1:14" ht="15" x14ac:dyDescent="0.25">
      <c r="A34" s="2"/>
      <c r="B34" s="28" t="s">
        <v>46</v>
      </c>
      <c r="C34" s="37" t="s">
        <v>113</v>
      </c>
      <c r="D34" s="30"/>
      <c r="E34" s="30"/>
      <c r="F34" s="30"/>
      <c r="G34" s="30"/>
      <c r="H34" s="31"/>
      <c r="I34" s="32">
        <v>43000</v>
      </c>
      <c r="J34" s="27"/>
    </row>
    <row r="35" spans="1:14" ht="15" x14ac:dyDescent="0.25">
      <c r="A35" s="2"/>
      <c r="B35" s="28" t="s">
        <v>83</v>
      </c>
      <c r="C35" s="37" t="s">
        <v>114</v>
      </c>
      <c r="D35" s="30"/>
      <c r="E35" s="39"/>
      <c r="F35" s="39"/>
      <c r="G35" s="30"/>
      <c r="H35" s="31"/>
      <c r="I35" s="32">
        <v>249359.4</v>
      </c>
      <c r="J35" s="27"/>
      <c r="K35" s="27"/>
    </row>
    <row r="36" spans="1:14" ht="15" x14ac:dyDescent="0.25">
      <c r="A36" s="2"/>
      <c r="B36" s="28" t="s">
        <v>93</v>
      </c>
      <c r="C36" s="37" t="s">
        <v>106</v>
      </c>
      <c r="D36" s="39"/>
      <c r="E36" s="39"/>
      <c r="F36" s="39"/>
      <c r="G36" s="30"/>
      <c r="H36" s="31"/>
      <c r="I36" s="32">
        <v>796.78</v>
      </c>
      <c r="J36" s="27"/>
      <c r="K36" s="27"/>
    </row>
    <row r="37" spans="1:14" ht="15" x14ac:dyDescent="0.25">
      <c r="A37" s="28" t="s">
        <v>48</v>
      </c>
      <c r="B37" s="28" t="s">
        <v>49</v>
      </c>
      <c r="C37" s="29"/>
      <c r="D37" s="30"/>
      <c r="E37" s="30"/>
      <c r="F37" s="30"/>
      <c r="G37" s="30"/>
      <c r="H37" s="31"/>
      <c r="I37" s="32">
        <v>114060</v>
      </c>
      <c r="L37" s="27"/>
    </row>
    <row r="38" spans="1:14" x14ac:dyDescent="0.2">
      <c r="I38" s="27"/>
    </row>
    <row r="39" spans="1:14" ht="18.75" x14ac:dyDescent="0.3">
      <c r="C39" s="68" t="s">
        <v>50</v>
      </c>
      <c r="D39" s="69"/>
      <c r="I39" s="27"/>
    </row>
    <row r="40" spans="1:14" x14ac:dyDescent="0.2">
      <c r="I40" s="27"/>
    </row>
    <row r="41" spans="1:14" ht="15" x14ac:dyDescent="0.25">
      <c r="A41" s="28" t="s">
        <v>32</v>
      </c>
      <c r="B41" s="28" t="s">
        <v>51</v>
      </c>
      <c r="C41" s="28"/>
      <c r="D41" s="29"/>
      <c r="E41" s="30"/>
      <c r="F41" s="30"/>
      <c r="G41" s="30"/>
      <c r="H41" s="31"/>
      <c r="I41" s="32">
        <f>SUM(I43)</f>
        <v>8897146.879999999</v>
      </c>
      <c r="J41" s="27"/>
    </row>
    <row r="42" spans="1:14" ht="15" x14ac:dyDescent="0.25">
      <c r="A42" s="2"/>
      <c r="B42" s="28" t="s">
        <v>34</v>
      </c>
      <c r="C42" s="29" t="s">
        <v>52</v>
      </c>
      <c r="D42" s="30"/>
      <c r="E42" s="30"/>
      <c r="F42" s="30"/>
      <c r="G42" s="30"/>
      <c r="H42" s="31"/>
      <c r="I42" s="32">
        <v>0</v>
      </c>
      <c r="K42" s="27"/>
    </row>
    <row r="43" spans="1:14" ht="15" x14ac:dyDescent="0.25">
      <c r="A43" s="2"/>
      <c r="B43" s="28" t="s">
        <v>41</v>
      </c>
      <c r="C43" s="29" t="s">
        <v>53</v>
      </c>
      <c r="D43" s="30"/>
      <c r="E43" s="34"/>
      <c r="F43" s="34"/>
      <c r="G43" s="34"/>
      <c r="H43" s="35"/>
      <c r="I43" s="61">
        <f>SUM(I44:I45)</f>
        <v>8897146.879999999</v>
      </c>
      <c r="J43" s="27"/>
    </row>
    <row r="44" spans="1:14" x14ac:dyDescent="0.2">
      <c r="A44" s="2"/>
      <c r="B44" s="2"/>
      <c r="C44" s="33" t="s">
        <v>54</v>
      </c>
      <c r="D44" s="34"/>
      <c r="E44" s="34"/>
      <c r="F44" s="34"/>
      <c r="G44" s="34"/>
      <c r="H44" s="35"/>
      <c r="I44" s="36">
        <v>7680325</v>
      </c>
    </row>
    <row r="45" spans="1:14" ht="15" x14ac:dyDescent="0.25">
      <c r="A45" s="2"/>
      <c r="B45" s="59"/>
      <c r="C45" s="37" t="s">
        <v>42</v>
      </c>
      <c r="D45" s="30"/>
      <c r="E45" s="30"/>
      <c r="F45" s="30"/>
      <c r="G45" s="34"/>
      <c r="H45" s="35"/>
      <c r="I45" s="32">
        <f>SUM(I46:I49)</f>
        <v>1216821.8799999999</v>
      </c>
    </row>
    <row r="46" spans="1:14" ht="15" x14ac:dyDescent="0.25">
      <c r="A46" s="2"/>
      <c r="B46" s="2"/>
      <c r="C46" s="33" t="s">
        <v>55</v>
      </c>
      <c r="D46" s="34"/>
      <c r="E46" s="34"/>
      <c r="F46" s="34"/>
      <c r="G46" s="34"/>
      <c r="H46" s="35"/>
      <c r="I46" s="40">
        <v>360000</v>
      </c>
      <c r="J46" s="27"/>
      <c r="K46" s="27"/>
      <c r="M46" s="27"/>
      <c r="N46" s="27"/>
    </row>
    <row r="47" spans="1:14" ht="15" x14ac:dyDescent="0.25">
      <c r="A47" s="2"/>
      <c r="B47" s="2"/>
      <c r="C47" s="33" t="s">
        <v>45</v>
      </c>
      <c r="D47" s="34"/>
      <c r="E47" s="34"/>
      <c r="F47" s="34"/>
      <c r="G47" s="34"/>
      <c r="H47" s="35"/>
      <c r="I47" s="40">
        <v>564462.88</v>
      </c>
      <c r="J47" s="27"/>
      <c r="K47" s="27"/>
    </row>
    <row r="48" spans="1:14" x14ac:dyDescent="0.2">
      <c r="A48" s="2"/>
      <c r="B48" s="2"/>
      <c r="C48" s="33" t="s">
        <v>47</v>
      </c>
      <c r="D48" s="34"/>
      <c r="E48" s="34"/>
      <c r="F48" s="34"/>
      <c r="G48" s="34"/>
      <c r="H48" s="35"/>
      <c r="I48" s="36">
        <v>43000</v>
      </c>
      <c r="J48" s="27"/>
    </row>
    <row r="49" spans="1:11" x14ac:dyDescent="0.2">
      <c r="A49" s="2"/>
      <c r="B49" s="59" t="s">
        <v>44</v>
      </c>
      <c r="C49" s="60" t="s">
        <v>84</v>
      </c>
      <c r="D49" s="34"/>
      <c r="E49" s="34"/>
      <c r="F49" s="34"/>
      <c r="G49" s="34"/>
      <c r="H49" s="35"/>
      <c r="I49" s="61">
        <v>249359</v>
      </c>
      <c r="J49" s="27"/>
    </row>
    <row r="50" spans="1:11" ht="15" x14ac:dyDescent="0.25">
      <c r="A50" s="28" t="s">
        <v>56</v>
      </c>
      <c r="B50" s="28" t="s">
        <v>57</v>
      </c>
      <c r="C50" s="29"/>
      <c r="D50" s="30"/>
      <c r="E50" s="30"/>
      <c r="F50" s="30"/>
      <c r="G50" s="30"/>
      <c r="H50" s="31"/>
      <c r="I50" s="32">
        <v>89955.5</v>
      </c>
    </row>
    <row r="54" spans="1:11" ht="17.25" x14ac:dyDescent="0.3">
      <c r="A54" s="41" t="s">
        <v>58</v>
      </c>
      <c r="B54" s="42"/>
      <c r="C54" s="42"/>
      <c r="D54" s="42"/>
      <c r="E54" s="42"/>
      <c r="F54" s="42"/>
      <c r="G54" s="42"/>
      <c r="H54" s="42"/>
      <c r="I54" s="43"/>
    </row>
    <row r="56" spans="1:11" ht="15" x14ac:dyDescent="0.25">
      <c r="B56" s="28" t="s">
        <v>34</v>
      </c>
      <c r="C56" s="29" t="s">
        <v>59</v>
      </c>
      <c r="D56" s="34"/>
      <c r="E56" s="34"/>
      <c r="F56" s="34"/>
      <c r="G56" s="34"/>
      <c r="H56" s="35"/>
      <c r="I56" s="32">
        <v>5362968</v>
      </c>
    </row>
    <row r="57" spans="1:11" ht="15" x14ac:dyDescent="0.25">
      <c r="B57" s="28" t="s">
        <v>41</v>
      </c>
      <c r="C57" s="29" t="s">
        <v>38</v>
      </c>
      <c r="D57" s="34"/>
      <c r="E57" s="34"/>
      <c r="F57" s="34"/>
      <c r="G57" s="34"/>
      <c r="H57" s="35"/>
      <c r="I57" s="32">
        <v>94681</v>
      </c>
    </row>
    <row r="58" spans="1:11" ht="15" x14ac:dyDescent="0.25">
      <c r="B58" s="28" t="s">
        <v>44</v>
      </c>
      <c r="C58" s="29" t="s">
        <v>108</v>
      </c>
      <c r="D58" s="34"/>
      <c r="E58" s="34"/>
      <c r="F58" s="34"/>
      <c r="G58" s="34"/>
      <c r="H58" s="35"/>
      <c r="I58" s="32">
        <v>91799</v>
      </c>
    </row>
    <row r="59" spans="1:11" ht="15" x14ac:dyDescent="0.25">
      <c r="B59" s="28" t="s">
        <v>46</v>
      </c>
      <c r="C59" s="29" t="s">
        <v>60</v>
      </c>
      <c r="D59" s="34"/>
      <c r="E59" s="34"/>
      <c r="F59" s="34"/>
      <c r="G59" s="34"/>
      <c r="H59" s="35"/>
      <c r="I59" s="32">
        <f>SUM(I61:I65)</f>
        <v>2015897</v>
      </c>
    </row>
    <row r="60" spans="1:11" x14ac:dyDescent="0.2">
      <c r="B60" s="2"/>
      <c r="C60" s="33" t="s">
        <v>36</v>
      </c>
      <c r="D60" s="34"/>
      <c r="E60" s="34"/>
      <c r="F60" s="34"/>
      <c r="G60" s="34"/>
      <c r="H60" s="35"/>
      <c r="I60" s="36"/>
    </row>
    <row r="61" spans="1:11" x14ac:dyDescent="0.2">
      <c r="B61" s="2"/>
      <c r="C61" s="33" t="s">
        <v>94</v>
      </c>
      <c r="D61" s="34"/>
      <c r="E61" s="34"/>
      <c r="F61" s="34"/>
      <c r="G61" s="34"/>
      <c r="H61" s="35"/>
      <c r="I61" s="62">
        <v>1852611</v>
      </c>
      <c r="K61" s="27"/>
    </row>
    <row r="62" spans="1:11" x14ac:dyDescent="0.2">
      <c r="B62" s="2"/>
      <c r="C62" s="33" t="s">
        <v>61</v>
      </c>
      <c r="D62" s="34"/>
      <c r="E62" s="34"/>
      <c r="F62" s="34"/>
      <c r="G62" s="34"/>
      <c r="H62" s="35"/>
      <c r="I62" s="62">
        <v>22636</v>
      </c>
      <c r="K62" s="27"/>
    </row>
    <row r="63" spans="1:11" x14ac:dyDescent="0.2">
      <c r="B63" s="2"/>
      <c r="C63" s="33" t="s">
        <v>109</v>
      </c>
      <c r="D63" s="34"/>
      <c r="E63" s="34"/>
      <c r="F63" s="34"/>
      <c r="G63" s="34"/>
      <c r="H63" s="35"/>
      <c r="I63" s="62">
        <v>31127</v>
      </c>
      <c r="K63" s="27"/>
    </row>
    <row r="64" spans="1:11" x14ac:dyDescent="0.2">
      <c r="B64" s="2"/>
      <c r="C64" s="33" t="s">
        <v>0</v>
      </c>
      <c r="D64" s="34"/>
      <c r="E64" s="34"/>
      <c r="F64" s="34"/>
      <c r="G64" s="34"/>
      <c r="H64" s="35"/>
      <c r="I64" s="62">
        <v>107687</v>
      </c>
    </row>
    <row r="65" spans="1:21" x14ac:dyDescent="0.2">
      <c r="B65" s="2"/>
      <c r="C65" s="33" t="s">
        <v>110</v>
      </c>
      <c r="D65" s="34"/>
      <c r="E65" s="34"/>
      <c r="F65" s="34"/>
      <c r="G65" s="34"/>
      <c r="H65" s="35"/>
      <c r="I65" s="62">
        <v>1836</v>
      </c>
    </row>
    <row r="66" spans="1:21" ht="15" x14ac:dyDescent="0.25">
      <c r="B66" s="59" t="s">
        <v>83</v>
      </c>
      <c r="C66" s="60" t="s">
        <v>62</v>
      </c>
      <c r="D66" s="71"/>
      <c r="E66" s="71"/>
      <c r="F66" s="71"/>
      <c r="G66" s="71"/>
      <c r="H66" s="72"/>
      <c r="I66" s="32">
        <f>SUM(I68:I71)</f>
        <v>93980</v>
      </c>
      <c r="J66" s="27"/>
      <c r="K66" s="27"/>
    </row>
    <row r="67" spans="1:21" x14ac:dyDescent="0.2">
      <c r="B67" s="2"/>
      <c r="C67" s="33" t="s">
        <v>36</v>
      </c>
      <c r="D67" s="34"/>
      <c r="E67" s="34"/>
      <c r="F67" s="34"/>
      <c r="G67" s="34"/>
      <c r="H67" s="35"/>
      <c r="I67" s="36"/>
      <c r="K67" s="27"/>
    </row>
    <row r="68" spans="1:21" x14ac:dyDescent="0.2">
      <c r="B68" s="2"/>
      <c r="C68" s="44" t="s">
        <v>95</v>
      </c>
      <c r="D68" s="45"/>
      <c r="E68" s="45"/>
      <c r="F68" s="45"/>
      <c r="G68" s="45"/>
      <c r="H68" s="46"/>
      <c r="I68" s="47">
        <v>40960</v>
      </c>
      <c r="J68" s="27"/>
    </row>
    <row r="69" spans="1:21" x14ac:dyDescent="0.2">
      <c r="B69" s="2"/>
      <c r="C69" s="44" t="s">
        <v>96</v>
      </c>
      <c r="D69" s="45"/>
      <c r="E69" s="45"/>
      <c r="F69" s="45"/>
      <c r="G69" s="45"/>
      <c r="H69" s="46"/>
      <c r="I69" s="65">
        <v>30800</v>
      </c>
      <c r="J69" s="27"/>
      <c r="K69" s="27"/>
    </row>
    <row r="70" spans="1:21" ht="13.5" customHeight="1" x14ac:dyDescent="0.2">
      <c r="B70" s="2"/>
      <c r="C70" s="44" t="s">
        <v>112</v>
      </c>
      <c r="D70" s="45"/>
      <c r="E70" s="45"/>
      <c r="F70" s="45"/>
      <c r="G70" s="45"/>
      <c r="H70" s="46"/>
      <c r="I70" s="65">
        <v>7500</v>
      </c>
      <c r="Q70" s="27"/>
      <c r="R70" s="27"/>
      <c r="S70" s="27"/>
      <c r="T70" s="27"/>
    </row>
    <row r="71" spans="1:21" ht="15" customHeight="1" x14ac:dyDescent="0.3">
      <c r="B71" s="2"/>
      <c r="C71" s="33" t="s">
        <v>63</v>
      </c>
      <c r="D71" s="45"/>
      <c r="E71" s="45"/>
      <c r="F71" s="45"/>
      <c r="G71" s="45"/>
      <c r="H71" s="46"/>
      <c r="I71" s="47">
        <v>14720</v>
      </c>
      <c r="J71" s="49"/>
      <c r="K71" s="27"/>
      <c r="L71" s="27"/>
    </row>
    <row r="72" spans="1:21" ht="17.25" x14ac:dyDescent="0.3">
      <c r="B72" s="59" t="s">
        <v>93</v>
      </c>
      <c r="C72" s="60" t="s">
        <v>111</v>
      </c>
      <c r="D72" s="71"/>
      <c r="E72" s="71"/>
      <c r="F72" s="71"/>
      <c r="G72" s="45"/>
      <c r="H72" s="46"/>
      <c r="I72" s="61">
        <v>21000</v>
      </c>
      <c r="J72" s="49"/>
      <c r="K72" s="27"/>
      <c r="L72" s="27"/>
    </row>
    <row r="73" spans="1:21" ht="15" x14ac:dyDescent="0.25">
      <c r="B73" s="33"/>
      <c r="C73" s="34"/>
      <c r="D73" s="34"/>
      <c r="E73" s="34"/>
      <c r="F73" s="34"/>
      <c r="G73" s="30" t="s">
        <v>1</v>
      </c>
      <c r="H73" s="30"/>
      <c r="I73" s="78">
        <f>SUM(I72+I66+I59+I58+I57+I56)</f>
        <v>7680325</v>
      </c>
    </row>
    <row r="74" spans="1:21" ht="15" x14ac:dyDescent="0.25">
      <c r="G74" s="26"/>
      <c r="H74" s="26"/>
      <c r="I74" s="48"/>
    </row>
    <row r="75" spans="1:21" ht="17.25" x14ac:dyDescent="0.3">
      <c r="A75" s="41" t="s">
        <v>64</v>
      </c>
      <c r="B75" s="42"/>
      <c r="C75" s="42"/>
      <c r="D75" s="42"/>
      <c r="E75" s="42"/>
      <c r="F75" s="42"/>
      <c r="G75" s="42"/>
      <c r="H75" s="42"/>
      <c r="I75" s="43"/>
    </row>
    <row r="77" spans="1:21" x14ac:dyDescent="0.2">
      <c r="I77" s="27"/>
    </row>
    <row r="78" spans="1:21" ht="15" x14ac:dyDescent="0.25">
      <c r="B78" s="28" t="s">
        <v>34</v>
      </c>
      <c r="C78" s="29" t="s">
        <v>65</v>
      </c>
      <c r="D78" s="34"/>
      <c r="E78" s="34"/>
      <c r="F78" s="34"/>
      <c r="G78" s="34"/>
      <c r="H78" s="35"/>
      <c r="I78" s="32">
        <f>SUM(I79:I87)</f>
        <v>967462.82000000007</v>
      </c>
    </row>
    <row r="79" spans="1:21" ht="15" x14ac:dyDescent="0.25">
      <c r="B79" s="28"/>
      <c r="C79" s="33" t="s">
        <v>2</v>
      </c>
      <c r="D79" s="34"/>
      <c r="E79" s="34"/>
      <c r="F79" s="34"/>
      <c r="G79" s="34"/>
      <c r="H79" s="35"/>
      <c r="I79" s="47">
        <v>219992</v>
      </c>
      <c r="J79" s="27"/>
      <c r="K79" s="27"/>
      <c r="L79" s="27"/>
      <c r="M79" s="27"/>
      <c r="N79" s="27"/>
      <c r="T79" s="19"/>
      <c r="U79" s="19"/>
    </row>
    <row r="80" spans="1:21" x14ac:dyDescent="0.2">
      <c r="B80" s="2"/>
      <c r="C80" s="33" t="s">
        <v>116</v>
      </c>
      <c r="D80" s="34"/>
      <c r="E80" s="34"/>
      <c r="F80" s="34"/>
      <c r="G80" s="34"/>
      <c r="H80" s="35"/>
      <c r="I80" s="36">
        <v>10430</v>
      </c>
      <c r="K80" s="27"/>
      <c r="L80" s="27"/>
      <c r="M80" s="27"/>
      <c r="N80" s="27"/>
    </row>
    <row r="81" spans="2:19" x14ac:dyDescent="0.2">
      <c r="B81" s="2"/>
      <c r="C81" s="33" t="s">
        <v>115</v>
      </c>
      <c r="D81" s="34"/>
      <c r="E81" s="34"/>
      <c r="F81" s="34"/>
      <c r="G81" s="34"/>
      <c r="H81" s="35"/>
      <c r="I81" s="36">
        <v>45420</v>
      </c>
      <c r="J81" s="27"/>
      <c r="O81" s="19"/>
    </row>
    <row r="82" spans="2:19" x14ac:dyDescent="0.2">
      <c r="B82" s="2"/>
      <c r="C82" s="33" t="s">
        <v>98</v>
      </c>
      <c r="D82" s="34"/>
      <c r="E82" s="34"/>
      <c r="F82" s="34"/>
      <c r="G82" s="34"/>
      <c r="H82" s="35"/>
      <c r="I82" s="36">
        <v>32491</v>
      </c>
      <c r="K82" s="27"/>
      <c r="S82" s="19"/>
    </row>
    <row r="83" spans="2:19" x14ac:dyDescent="0.2">
      <c r="B83" s="2"/>
      <c r="C83" s="33" t="s">
        <v>66</v>
      </c>
      <c r="D83" s="34"/>
      <c r="E83" s="34"/>
      <c r="F83" s="34"/>
      <c r="G83" s="34"/>
      <c r="H83" s="35"/>
      <c r="I83" s="36">
        <v>33901</v>
      </c>
    </row>
    <row r="84" spans="2:19" x14ac:dyDescent="0.2">
      <c r="B84" s="2"/>
      <c r="C84" s="33" t="s">
        <v>67</v>
      </c>
      <c r="D84" s="34"/>
      <c r="E84" s="34"/>
      <c r="F84" s="34"/>
      <c r="G84" s="34"/>
      <c r="H84" s="35"/>
      <c r="I84" s="36">
        <v>556989.4</v>
      </c>
      <c r="P84" s="19"/>
      <c r="Q84" s="19"/>
    </row>
    <row r="85" spans="2:19" x14ac:dyDescent="0.2">
      <c r="B85" s="2"/>
      <c r="C85" s="33" t="s">
        <v>117</v>
      </c>
      <c r="D85" s="34"/>
      <c r="E85" s="34"/>
      <c r="F85" s="34"/>
      <c r="G85" s="34"/>
      <c r="H85" s="35"/>
      <c r="I85" s="36">
        <v>16521.12</v>
      </c>
      <c r="N85" s="73"/>
    </row>
    <row r="86" spans="2:19" x14ac:dyDescent="0.2">
      <c r="B86" s="59"/>
      <c r="C86" s="33" t="s">
        <v>68</v>
      </c>
      <c r="D86" s="34"/>
      <c r="E86" s="34"/>
      <c r="F86" s="34"/>
      <c r="G86" s="34"/>
      <c r="H86" s="35"/>
      <c r="I86" s="62">
        <v>48147</v>
      </c>
    </row>
    <row r="87" spans="2:19" x14ac:dyDescent="0.2">
      <c r="B87" s="59"/>
      <c r="C87" s="33" t="s">
        <v>118</v>
      </c>
      <c r="D87" s="34"/>
      <c r="E87" s="34"/>
      <c r="F87" s="34"/>
      <c r="G87" s="34"/>
      <c r="H87" s="35"/>
      <c r="I87" s="62">
        <v>3571.3</v>
      </c>
    </row>
    <row r="88" spans="2:19" ht="15" x14ac:dyDescent="0.25">
      <c r="B88" s="59" t="s">
        <v>41</v>
      </c>
      <c r="C88" s="29" t="s">
        <v>85</v>
      </c>
      <c r="D88" s="34"/>
      <c r="E88" s="34"/>
      <c r="F88" s="34"/>
      <c r="G88" s="34"/>
      <c r="H88" s="35"/>
      <c r="I88" s="32">
        <v>249359</v>
      </c>
    </row>
    <row r="89" spans="2:19" ht="15" x14ac:dyDescent="0.25">
      <c r="B89" s="33"/>
      <c r="C89" s="34"/>
      <c r="D89" s="34"/>
      <c r="E89" s="34"/>
      <c r="F89" s="34"/>
      <c r="G89" s="30" t="s">
        <v>1</v>
      </c>
      <c r="H89" s="30"/>
      <c r="I89" s="78">
        <f>SUM(I88+I78)</f>
        <v>1216821.82</v>
      </c>
    </row>
    <row r="90" spans="2:19" ht="15" x14ac:dyDescent="0.25">
      <c r="G90" s="26"/>
      <c r="H90" s="26"/>
      <c r="I90" s="48"/>
    </row>
    <row r="91" spans="2:19" x14ac:dyDescent="0.2">
      <c r="I91" s="27"/>
    </row>
    <row r="92" spans="2:19" ht="18.75" x14ac:dyDescent="0.3">
      <c r="C92" s="50" t="s">
        <v>69</v>
      </c>
      <c r="D92" s="51"/>
      <c r="E92" s="51"/>
      <c r="F92" s="52"/>
      <c r="I92" s="27"/>
    </row>
    <row r="93" spans="2:19" ht="15" x14ac:dyDescent="0.25">
      <c r="B93" s="28" t="s">
        <v>34</v>
      </c>
      <c r="I93" s="27"/>
    </row>
    <row r="94" spans="2:19" ht="15" x14ac:dyDescent="0.25">
      <c r="B94" s="28" t="s">
        <v>41</v>
      </c>
      <c r="C94" s="29" t="s">
        <v>70</v>
      </c>
      <c r="D94" s="34"/>
      <c r="E94" s="34"/>
      <c r="F94" s="34"/>
      <c r="G94" s="34"/>
      <c r="H94" s="35"/>
      <c r="I94" s="53">
        <v>-34868.9</v>
      </c>
    </row>
    <row r="95" spans="2:19" ht="15" x14ac:dyDescent="0.25">
      <c r="B95" s="2"/>
      <c r="C95" s="29" t="s">
        <v>71</v>
      </c>
      <c r="D95" s="34"/>
      <c r="E95" s="34"/>
      <c r="F95" s="34"/>
      <c r="G95" s="34"/>
      <c r="H95" s="35"/>
      <c r="I95" s="53">
        <v>24104.5</v>
      </c>
    </row>
    <row r="96" spans="2:19" ht="15" x14ac:dyDescent="0.25">
      <c r="B96" s="33"/>
      <c r="C96" s="34"/>
      <c r="D96" s="34"/>
      <c r="E96" s="34"/>
      <c r="F96" s="34"/>
      <c r="G96" s="30" t="s">
        <v>1</v>
      </c>
      <c r="H96" s="30"/>
      <c r="I96" s="79">
        <f>I94+I95</f>
        <v>-10764.400000000001</v>
      </c>
    </row>
    <row r="97" spans="2:18" x14ac:dyDescent="0.2">
      <c r="B97" s="12"/>
    </row>
    <row r="98" spans="2:18" ht="15" x14ac:dyDescent="0.25">
      <c r="C98" s="26"/>
      <c r="D98" s="26"/>
      <c r="E98" s="26"/>
      <c r="F98" s="26"/>
      <c r="G98" s="26"/>
      <c r="H98" s="26"/>
      <c r="I98" s="26"/>
      <c r="J98" s="19"/>
      <c r="K98" s="19"/>
    </row>
    <row r="99" spans="2:18" ht="15" x14ac:dyDescent="0.25">
      <c r="B99" s="26" t="s">
        <v>72</v>
      </c>
      <c r="C99" s="26"/>
      <c r="D99" s="26"/>
      <c r="E99" s="26"/>
      <c r="F99" s="26"/>
      <c r="G99" s="26"/>
      <c r="H99" s="26"/>
      <c r="I99" s="26"/>
      <c r="J99" s="19"/>
      <c r="K99" s="19"/>
    </row>
    <row r="100" spans="2:18" ht="15" x14ac:dyDescent="0.25">
      <c r="B100" s="26" t="s">
        <v>131</v>
      </c>
      <c r="C100" s="19"/>
      <c r="D100" s="19"/>
      <c r="E100" s="19"/>
      <c r="F100" s="19"/>
      <c r="G100" s="19"/>
      <c r="H100" s="19"/>
      <c r="I100" s="19"/>
    </row>
    <row r="101" spans="2:18" x14ac:dyDescent="0.2">
      <c r="B101" s="19" t="s">
        <v>137</v>
      </c>
      <c r="C101" s="19"/>
      <c r="D101" s="19"/>
      <c r="E101" s="19"/>
      <c r="F101" s="19"/>
      <c r="G101" s="19"/>
      <c r="H101" s="19"/>
      <c r="I101" s="19"/>
      <c r="M101" s="73"/>
    </row>
    <row r="102" spans="2:18" x14ac:dyDescent="0.2">
      <c r="B102" s="19" t="s">
        <v>120</v>
      </c>
      <c r="C102" s="19"/>
      <c r="D102" s="19"/>
    </row>
    <row r="103" spans="2:18" x14ac:dyDescent="0.2">
      <c r="B103" s="19" t="s">
        <v>86</v>
      </c>
      <c r="M103" s="27"/>
      <c r="R103" s="19"/>
    </row>
    <row r="104" spans="2:18" ht="18.75" x14ac:dyDescent="0.3">
      <c r="C104" s="54"/>
      <c r="D104" s="54"/>
      <c r="E104" s="54"/>
      <c r="F104" s="54"/>
    </row>
    <row r="106" spans="2:18" ht="18.75" x14ac:dyDescent="0.3">
      <c r="C106" s="50" t="s">
        <v>119</v>
      </c>
      <c r="D106" s="51"/>
      <c r="E106" s="51"/>
      <c r="F106" s="52"/>
    </row>
    <row r="108" spans="2:18" ht="15" x14ac:dyDescent="0.25">
      <c r="C108" s="29" t="s">
        <v>0</v>
      </c>
      <c r="D108" s="34"/>
      <c r="E108" s="34"/>
      <c r="F108" s="34"/>
      <c r="G108" s="34"/>
      <c r="H108" s="35"/>
      <c r="I108" s="53">
        <v>74604.3</v>
      </c>
    </row>
    <row r="109" spans="2:18" ht="15" x14ac:dyDescent="0.25">
      <c r="B109" s="28" t="s">
        <v>34</v>
      </c>
      <c r="C109" s="29" t="s">
        <v>123</v>
      </c>
      <c r="D109" s="34"/>
      <c r="E109" s="34"/>
      <c r="F109" s="34"/>
      <c r="G109" s="34"/>
      <c r="H109" s="35"/>
      <c r="I109" s="55"/>
    </row>
    <row r="110" spans="2:18" ht="15" x14ac:dyDescent="0.25">
      <c r="B110" s="28" t="s">
        <v>41</v>
      </c>
      <c r="C110" s="60" t="s">
        <v>121</v>
      </c>
      <c r="D110" s="34"/>
      <c r="E110" s="34"/>
      <c r="F110" s="34"/>
      <c r="G110" s="34"/>
      <c r="H110" s="35"/>
      <c r="I110" s="74">
        <v>63464.89</v>
      </c>
    </row>
    <row r="111" spans="2:18" x14ac:dyDescent="0.2">
      <c r="B111" s="2"/>
      <c r="C111" s="33" t="s">
        <v>130</v>
      </c>
      <c r="D111" s="34"/>
      <c r="E111" s="34"/>
      <c r="F111" s="34"/>
      <c r="G111" s="34"/>
      <c r="H111" s="35"/>
      <c r="I111" s="3">
        <v>2945.5</v>
      </c>
    </row>
    <row r="112" spans="2:18" x14ac:dyDescent="0.2">
      <c r="B112" s="2"/>
      <c r="C112" s="33" t="s">
        <v>73</v>
      </c>
      <c r="D112" s="34" t="s">
        <v>122</v>
      </c>
      <c r="E112" s="34"/>
      <c r="F112" s="34"/>
      <c r="G112" s="34"/>
      <c r="H112" s="35"/>
      <c r="I112" s="3">
        <v>10000</v>
      </c>
    </row>
    <row r="113" spans="2:10" x14ac:dyDescent="0.2">
      <c r="B113" s="2"/>
      <c r="C113" s="33" t="s">
        <v>124</v>
      </c>
      <c r="D113" s="34"/>
      <c r="E113" s="34"/>
      <c r="F113" s="34"/>
      <c r="G113" s="34"/>
      <c r="H113" s="35"/>
      <c r="I113" s="3">
        <v>43000</v>
      </c>
    </row>
    <row r="114" spans="2:10" x14ac:dyDescent="0.2">
      <c r="B114" s="2"/>
      <c r="C114" s="33" t="s">
        <v>87</v>
      </c>
      <c r="D114" s="34"/>
      <c r="E114" s="34"/>
      <c r="F114" s="34"/>
      <c r="G114" s="34"/>
      <c r="H114" s="35"/>
      <c r="I114" s="3">
        <v>622118.5</v>
      </c>
    </row>
    <row r="115" spans="2:10" x14ac:dyDescent="0.2">
      <c r="B115" s="2"/>
      <c r="C115" s="60" t="s">
        <v>125</v>
      </c>
      <c r="D115" s="34"/>
      <c r="E115" s="34"/>
      <c r="F115" s="34"/>
      <c r="G115" s="34"/>
      <c r="H115" s="35"/>
      <c r="I115" s="74">
        <f>SUM(I111:I114)</f>
        <v>678064</v>
      </c>
    </row>
    <row r="116" spans="2:10" x14ac:dyDescent="0.2">
      <c r="B116" s="2"/>
      <c r="C116" s="60" t="s">
        <v>126</v>
      </c>
      <c r="D116" s="34"/>
      <c r="E116" s="34"/>
      <c r="F116" s="34"/>
      <c r="G116" s="34"/>
      <c r="H116" s="35"/>
      <c r="I116" s="3"/>
    </row>
    <row r="117" spans="2:10" x14ac:dyDescent="0.2">
      <c r="B117" s="2"/>
      <c r="C117" s="75" t="s">
        <v>124</v>
      </c>
      <c r="I117" s="76">
        <v>43000</v>
      </c>
      <c r="J117" s="77"/>
    </row>
    <row r="118" spans="2:10" x14ac:dyDescent="0.2">
      <c r="C118" s="33" t="s">
        <v>127</v>
      </c>
      <c r="D118" s="34"/>
      <c r="E118" s="34"/>
      <c r="F118" s="34"/>
      <c r="G118" s="34"/>
      <c r="H118" s="35"/>
      <c r="I118" s="3">
        <v>38415.9</v>
      </c>
    </row>
    <row r="119" spans="2:10" ht="15" x14ac:dyDescent="0.25">
      <c r="B119" s="2"/>
      <c r="C119" s="60" t="s">
        <v>128</v>
      </c>
      <c r="D119" s="34"/>
      <c r="E119" s="34"/>
      <c r="F119" s="34"/>
      <c r="G119" s="30"/>
      <c r="H119" s="35"/>
      <c r="I119" s="53">
        <f>SUM(I117:I118)</f>
        <v>81415.899999999994</v>
      </c>
    </row>
    <row r="120" spans="2:10" ht="15" x14ac:dyDescent="0.25">
      <c r="B120" s="2"/>
      <c r="C120" s="60" t="s">
        <v>129</v>
      </c>
      <c r="D120" s="34"/>
      <c r="E120" s="34"/>
      <c r="F120" s="34"/>
      <c r="G120" s="30"/>
      <c r="H120" s="35"/>
      <c r="I120" s="53">
        <f>SUM(I110+I115-I119)</f>
        <v>660112.99</v>
      </c>
    </row>
    <row r="121" spans="2:10" ht="15" x14ac:dyDescent="0.25">
      <c r="B121" s="59" t="s">
        <v>44</v>
      </c>
      <c r="C121" s="29" t="s">
        <v>74</v>
      </c>
      <c r="D121" s="34"/>
      <c r="E121" s="34"/>
      <c r="F121" s="34"/>
      <c r="G121" s="34"/>
      <c r="H121" s="35"/>
      <c r="I121" s="53">
        <v>19347.7</v>
      </c>
    </row>
    <row r="122" spans="2:10" x14ac:dyDescent="0.2">
      <c r="C122" s="56"/>
      <c r="D122" s="56"/>
      <c r="E122" s="56"/>
      <c r="F122" s="56"/>
      <c r="G122" s="56"/>
    </row>
    <row r="123" spans="2:10" ht="18.75" x14ac:dyDescent="0.3">
      <c r="C123" s="50" t="s">
        <v>75</v>
      </c>
      <c r="D123" s="51"/>
      <c r="E123" s="51"/>
      <c r="F123" s="51"/>
      <c r="G123" s="57"/>
      <c r="H123" s="58"/>
    </row>
    <row r="125" spans="2:10" x14ac:dyDescent="0.2">
      <c r="C125" t="s">
        <v>76</v>
      </c>
      <c r="F125" t="s">
        <v>97</v>
      </c>
      <c r="G125" t="s">
        <v>77</v>
      </c>
    </row>
    <row r="127" spans="2:10" x14ac:dyDescent="0.2">
      <c r="C127" t="s">
        <v>30</v>
      </c>
      <c r="F127" t="s">
        <v>139</v>
      </c>
    </row>
    <row r="128" spans="2:10" x14ac:dyDescent="0.2">
      <c r="F128" t="s">
        <v>78</v>
      </c>
    </row>
    <row r="129" spans="3:9" x14ac:dyDescent="0.2">
      <c r="F129" t="s">
        <v>140</v>
      </c>
    </row>
    <row r="130" spans="3:9" x14ac:dyDescent="0.2">
      <c r="F130" t="s">
        <v>78</v>
      </c>
    </row>
    <row r="132" spans="3:9" x14ac:dyDescent="0.2">
      <c r="C132" t="s">
        <v>79</v>
      </c>
    </row>
    <row r="140" spans="3:9" x14ac:dyDescent="0.2">
      <c r="C140" s="21"/>
      <c r="D140" s="21"/>
      <c r="E140" s="21"/>
      <c r="G140" s="21"/>
      <c r="H140" s="21"/>
      <c r="I140" s="21"/>
    </row>
    <row r="141" spans="3:9" x14ac:dyDescent="0.2">
      <c r="C141" t="s">
        <v>80</v>
      </c>
      <c r="G141" t="s">
        <v>81</v>
      </c>
    </row>
  </sheetData>
  <mergeCells count="2">
    <mergeCell ref="F4:I4"/>
    <mergeCell ref="C14:D14"/>
  </mergeCells>
  <pageMargins left="0.7" right="0.7" top="0.78740157499999996" bottom="0.78740157499999996" header="0.3" footer="0.3"/>
  <pageSetup paperSize="9" scale="98" fitToHeight="0" orientation="portrait" r:id="rId1"/>
  <rowBreaks count="2" manualBreakCount="2">
    <brk id="51" max="8" man="1"/>
    <brk id="10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obálka</vt:lpstr>
      <vt:lpstr>hospodaření 2019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Ivana Grácová</cp:lastModifiedBy>
  <cp:lastPrinted>2020-03-27T09:50:40Z</cp:lastPrinted>
  <dcterms:created xsi:type="dcterms:W3CDTF">1997-01-24T11:07:25Z</dcterms:created>
  <dcterms:modified xsi:type="dcterms:W3CDTF">2020-03-27T09:51:02Z</dcterms:modified>
</cp:coreProperties>
</file>