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etra Remešová\Desktop\Dokumenty\finanční zprávy\finanční zprávy 2021\finanční zprávy 2021\"/>
    </mc:Choice>
  </mc:AlternateContent>
  <bookViews>
    <workbookView xWindow="90" yWindow="135" windowWidth="14850" windowHeight="8940" activeTab="1"/>
  </bookViews>
  <sheets>
    <sheet name="obálka" sheetId="12" r:id="rId1"/>
    <sheet name="hospodaření 2021" sheetId="14" r:id="rId2"/>
  </sheets>
  <calcPr calcId="162913"/>
</workbook>
</file>

<file path=xl/calcChain.xml><?xml version="1.0" encoding="utf-8"?>
<calcChain xmlns="http://schemas.openxmlformats.org/spreadsheetml/2006/main">
  <c r="G20" i="12" l="1"/>
  <c r="F20" i="12"/>
  <c r="E20" i="12"/>
  <c r="C20" i="12"/>
  <c r="D20" i="12"/>
  <c r="I118" i="14"/>
  <c r="I117" i="14"/>
  <c r="I112" i="14"/>
  <c r="I76" i="14" l="1"/>
  <c r="I71" i="14"/>
  <c r="I45" i="14" l="1"/>
  <c r="I27" i="14"/>
  <c r="I19" i="14" s="1"/>
  <c r="I93" i="14"/>
  <c r="I43" i="14" l="1"/>
  <c r="B8" i="12" l="1"/>
  <c r="B14" i="12" l="1"/>
  <c r="B13" i="12"/>
  <c r="I120" i="14"/>
  <c r="B15" i="12" l="1"/>
  <c r="I41" i="14" l="1"/>
  <c r="B9" i="12" l="1"/>
  <c r="B10" i="12" s="1"/>
  <c r="I94" i="14"/>
  <c r="E23" i="12" l="1"/>
</calcChain>
</file>

<file path=xl/sharedStrings.xml><?xml version="1.0" encoding="utf-8"?>
<sst xmlns="http://schemas.openxmlformats.org/spreadsheetml/2006/main" count="172" uniqueCount="142">
  <si>
    <t>FKSP</t>
  </si>
  <si>
    <t>celkem</t>
  </si>
  <si>
    <t>ostatní služby</t>
  </si>
  <si>
    <t>DOLNÍ LHOTA Č.80</t>
  </si>
  <si>
    <t>IČO: 75020939</t>
  </si>
  <si>
    <t xml:space="preserve">1. ÚDAJE O PLNĚNÍ PŘÍJMŮ A VÝDAJŮ </t>
  </si>
  <si>
    <t>PŘÍJMY</t>
  </si>
  <si>
    <t>VÝDAJE</t>
  </si>
  <si>
    <t>2. HOSPODÁŘSKÁ ČINNOST ŠKOLY</t>
  </si>
  <si>
    <t>3. TVORBA A POUŽÍTÍ FONDŮ</t>
  </si>
  <si>
    <t>TVORBA</t>
  </si>
  <si>
    <t>POUŽITÍ</t>
  </si>
  <si>
    <t>REZERVNÍ FOND</t>
  </si>
  <si>
    <t>4.ZÁVĚR ZE ZPRÁVY O VÝSLEDKU PŘEZKOUMÁNÍ</t>
  </si>
  <si>
    <t>Při přezkoumání nebyly zjištěny nedostatky.</t>
  </si>
  <si>
    <t>Zastupitelstvo obce přijalo závěrečný účet Základní školy Dolní Lhota a to bez výhrad.</t>
  </si>
  <si>
    <t>ÚČETNÍ VÝKAZ ROZVAHA, VÝKAZ ZISKU A ZTRÁT</t>
  </si>
  <si>
    <t>ZPRÁVA O VÝSLEDKU PŘEZKOUMÁNÍ HOSPODAŘENÍ</t>
  </si>
  <si>
    <t>INVESTIČNÍ FOND</t>
  </si>
  <si>
    <t>Zařízení:</t>
  </si>
  <si>
    <t>Součásti školy:</t>
  </si>
  <si>
    <t>základní škola, školní družina, školní jídelna</t>
  </si>
  <si>
    <t>Adresa:</t>
  </si>
  <si>
    <t>763 23 Dolní Lhota č. 80</t>
  </si>
  <si>
    <t>IČO:</t>
  </si>
  <si>
    <t>750 20 939</t>
  </si>
  <si>
    <t>IZO ředitelství:</t>
  </si>
  <si>
    <t>Forma hospodaření:</t>
  </si>
  <si>
    <t>příspěvková organizace</t>
  </si>
  <si>
    <t>Zřizovatel:</t>
  </si>
  <si>
    <t>Obec Dolní Lhota</t>
  </si>
  <si>
    <t>PŘÍJMY (v Kč)</t>
  </si>
  <si>
    <t>A</t>
  </si>
  <si>
    <t>Celkové příjmy z hlavní činnosti</t>
  </si>
  <si>
    <t>1.</t>
  </si>
  <si>
    <t>NIV poskytnuté MŠMT celkem</t>
  </si>
  <si>
    <t>z toho:</t>
  </si>
  <si>
    <t>platy</t>
  </si>
  <si>
    <t>OON</t>
  </si>
  <si>
    <t>ONIV přímé</t>
  </si>
  <si>
    <t>cestovní náklady)</t>
  </si>
  <si>
    <t>2.</t>
  </si>
  <si>
    <t>od zřizovatele  celkem</t>
  </si>
  <si>
    <t>3.</t>
  </si>
  <si>
    <t>4.</t>
  </si>
  <si>
    <t>B</t>
  </si>
  <si>
    <t>Celkové příjmy z vedlejší činnosti</t>
  </si>
  <si>
    <t>VÝDAJE (v Kč)</t>
  </si>
  <si>
    <t>Celkové výdaje z hlavní činnosti</t>
  </si>
  <si>
    <t>investiční výdaje</t>
  </si>
  <si>
    <t>neinvestiční výdaje celkem</t>
  </si>
  <si>
    <t>B.</t>
  </si>
  <si>
    <t>Celkové výdaje z vedlejší činnosti</t>
  </si>
  <si>
    <t>ROZPIS POUŽITÍ NEINVESTIČNÍCH PROSTŘEDKŮ POSKYTNUTÝCH MŠMT</t>
  </si>
  <si>
    <t>platy pracovníků školy</t>
  </si>
  <si>
    <t>ONIV přímé - celkem</t>
  </si>
  <si>
    <t>zákonné pojištění zaměstnanců Kooperativa</t>
  </si>
  <si>
    <t>ONIV ostatní  - celkem</t>
  </si>
  <si>
    <t>DVPP</t>
  </si>
  <si>
    <t>ROZPIS POUŽITÍ NEINVESTIČNÍCH PROSTŘEDKŮ POSKYTNUTÝCH ZŘIZOVATELEM</t>
  </si>
  <si>
    <t>provoz budovy školy</t>
  </si>
  <si>
    <t>opravy a údržba budovy a věcí</t>
  </si>
  <si>
    <t>spotřeba materiálu (včetně potravin ŠJ)</t>
  </si>
  <si>
    <t>DDHM</t>
  </si>
  <si>
    <t>HOSPODÁŘSKÝ VÝSLEDEK (v Kč)</t>
  </si>
  <si>
    <t>z hlavní činností</t>
  </si>
  <si>
    <t>z vedlejší činnosti</t>
  </si>
  <si>
    <t>Státní prostředky poskytnuté MŠMT ČR  byly plně vyčerpány.</t>
  </si>
  <si>
    <t>Investiční fond</t>
  </si>
  <si>
    <t>INFORMACE O KONTROLÁCH HOSPODAŘENÍ</t>
  </si>
  <si>
    <t xml:space="preserve">Kontrolu provedl: </t>
  </si>
  <si>
    <t>předsedkyně FV</t>
  </si>
  <si>
    <t>č. j. protokolu o kontrole</t>
  </si>
  <si>
    <t>V Dolní Lhotě dne:</t>
  </si>
  <si>
    <t>razítko školy</t>
  </si>
  <si>
    <t>ředitel školy</t>
  </si>
  <si>
    <t>Mgr. Ivana Grácová</t>
  </si>
  <si>
    <t>5.</t>
  </si>
  <si>
    <t xml:space="preserve"> DORACE EU POUŽITÍ</t>
  </si>
  <si>
    <t>OSTATNÍ POUŽITÍ</t>
  </si>
  <si>
    <t>TVORBA DOTACE EU</t>
  </si>
  <si>
    <t>TVORBA OSTATNÍ</t>
  </si>
  <si>
    <t>6.</t>
  </si>
  <si>
    <t>zdravotní a sociíální pojištění, pracovní neschopnost</t>
  </si>
  <si>
    <t xml:space="preserve">učebnice, učební texty, učební pomůcky, školní potřeby, </t>
  </si>
  <si>
    <t>plavání</t>
  </si>
  <si>
    <t>Jana Barcuchová</t>
  </si>
  <si>
    <t>okres Zlín,</t>
  </si>
  <si>
    <t>příšpěvková organizace</t>
  </si>
  <si>
    <t>(pojistné, FKSP, odvody, UP, učebnice, OPP, DVPP,</t>
  </si>
  <si>
    <t>finančí výnos - úroky, kurzové zisky</t>
  </si>
  <si>
    <t>Základní škola a Mateřská škola Dolní Lhota,</t>
  </si>
  <si>
    <t>OPP zaměstnanců</t>
  </si>
  <si>
    <t>rezervní fond-finační dary</t>
  </si>
  <si>
    <t>odpisy</t>
  </si>
  <si>
    <t>Rezervní fond - tvorba</t>
  </si>
  <si>
    <t xml:space="preserve">peněžní dary ostatní </t>
  </si>
  <si>
    <t>Tvorba celkem</t>
  </si>
  <si>
    <t>Rezervní fond - čerpání</t>
  </si>
  <si>
    <t>Čerpání celkem</t>
  </si>
  <si>
    <t>VÝSLEDEK HOSPODAŘENÍ</t>
  </si>
  <si>
    <t>Ředitel školy:</t>
  </si>
  <si>
    <t>ZÁKLADNÍ ŠKOLA A MATEŘSKÁ ŠKOLA DOLNÍ LHOTA, PŘÍSPĚVKOVÁ ORGANIZACE, OKRES ZLÍN</t>
  </si>
  <si>
    <t>dne</t>
  </si>
  <si>
    <t xml:space="preserve">     z toho zdroj EU</t>
  </si>
  <si>
    <t>7.</t>
  </si>
  <si>
    <t>kurzová ztráta</t>
  </si>
  <si>
    <t>STAV K 31.12.2020</t>
  </si>
  <si>
    <t>Údaje o hospodaření školy v roce 2021</t>
  </si>
  <si>
    <t>z hlavní činnosti šj,školné mš,školné šd,výnosy z prodeje</t>
  </si>
  <si>
    <t>rezervní fond -dotace EU UZ 33062</t>
  </si>
  <si>
    <t>8.</t>
  </si>
  <si>
    <t>čerpání dotace EU UZ 33063</t>
  </si>
  <si>
    <t>čerpání rezervního fondu školy</t>
  </si>
  <si>
    <t>věcný příjem od státu: roušky, testy</t>
  </si>
  <si>
    <t>dotace obce na běžné provozní výdaje školy</t>
  </si>
  <si>
    <t>9.</t>
  </si>
  <si>
    <t>Dotace Eu 33062</t>
  </si>
  <si>
    <t>Dotace Eu 33063</t>
  </si>
  <si>
    <t>z toho z prostředků poskytnutých MŠMT</t>
  </si>
  <si>
    <t xml:space="preserve">z hlavní činnosti </t>
  </si>
  <si>
    <t xml:space="preserve">z toho z prostředků poskytnutých zřizovatelem </t>
  </si>
  <si>
    <t>plavání autobus</t>
  </si>
  <si>
    <t>cestovné</t>
  </si>
  <si>
    <t>jiné sociální náklady</t>
  </si>
  <si>
    <t>manka a škody</t>
  </si>
  <si>
    <t>ostatní náklady- pojištění</t>
  </si>
  <si>
    <t>Z toho:</t>
  </si>
  <si>
    <t>Z provozních prostředků poskytnutých zřizovatelem  byl vykázána ztráta -44.490,60 Kč.</t>
  </si>
  <si>
    <t>Výsledek hospodaření  - 44.490,60 Kč ,bude po schválení Obcí Dolní Lhota, zaúčtován</t>
  </si>
  <si>
    <t>z rezervního fondu školy.</t>
  </si>
  <si>
    <t>STAV FONDŮ ŠKOLY K 31.12.2021</t>
  </si>
  <si>
    <t>PŘÍLOHY: HOSPODAŘENÍ 2021</t>
  </si>
  <si>
    <t>ZÁVĚREČNÝ ÚČET ZA ROK 2021</t>
  </si>
  <si>
    <t>převod zůstatku z roku 2021</t>
  </si>
  <si>
    <t xml:space="preserve">zlepšený výsledek hospodaření </t>
  </si>
  <si>
    <t>nevyčepaný fond EU</t>
  </si>
  <si>
    <t>fond EU</t>
  </si>
  <si>
    <t>čerpání rezervního fondu během roku</t>
  </si>
  <si>
    <t>Konečný stav fondu 2021</t>
  </si>
  <si>
    <t xml:space="preserve">     z toho rezervní fond školy</t>
  </si>
  <si>
    <t>STAV K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</si>
</sst>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\ &quot;Kč&quot;"/>
  </numFmts>
  <fonts count="11" x14ac:knownFonts="1"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3"/>
      <color indexed="8"/>
      <name val="Calibri"/>
      <family val="2"/>
      <charset val="238"/>
    </font>
    <font>
      <sz val="13"/>
      <color indexed="8"/>
      <name val="Calibri"/>
      <family val="2"/>
      <charset val="238"/>
    </font>
    <font>
      <u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Fill="1"/>
    <xf numFmtId="0" fontId="0" fillId="0" borderId="1" xfId="0" applyBorder="1"/>
    <xf numFmtId="4" fontId="0" fillId="0" borderId="1" xfId="0" applyNumberFormat="1" applyBorder="1"/>
    <xf numFmtId="0" fontId="2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64" fontId="0" fillId="0" borderId="8" xfId="0" applyNumberFormat="1" applyBorder="1"/>
    <xf numFmtId="164" fontId="0" fillId="0" borderId="9" xfId="0" applyNumberFormat="1" applyBorder="1"/>
    <xf numFmtId="0" fontId="0" fillId="0" borderId="10" xfId="0" applyBorder="1"/>
    <xf numFmtId="0" fontId="0" fillId="0" borderId="0" xfId="0" applyBorder="1"/>
    <xf numFmtId="164" fontId="0" fillId="0" borderId="11" xfId="0" applyNumberFormat="1" applyBorder="1"/>
    <xf numFmtId="164" fontId="0" fillId="0" borderId="12" xfId="0" applyNumberFormat="1" applyBorder="1"/>
    <xf numFmtId="0" fontId="3" fillId="0" borderId="13" xfId="0" applyFont="1" applyBorder="1"/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/>
    <xf numFmtId="0" fontId="0" fillId="0" borderId="0" xfId="0" applyAlignment="1">
      <alignment wrapText="1"/>
    </xf>
    <xf numFmtId="0" fontId="0" fillId="0" borderId="16" xfId="0" applyBorder="1"/>
    <xf numFmtId="0" fontId="4" fillId="2" borderId="5" xfId="0" applyFont="1" applyFill="1" applyBorder="1"/>
    <xf numFmtId="0" fontId="4" fillId="2" borderId="6" xfId="0" applyFont="1" applyFill="1" applyBorder="1"/>
    <xf numFmtId="0" fontId="0" fillId="2" borderId="7" xfId="0" applyFill="1" applyBorder="1"/>
    <xf numFmtId="0" fontId="0" fillId="0" borderId="17" xfId="0" applyFill="1" applyBorder="1"/>
    <xf numFmtId="0" fontId="5" fillId="0" borderId="0" xfId="0" applyFont="1"/>
    <xf numFmtId="3" fontId="0" fillId="0" borderId="0" xfId="0" applyNumberForma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3" fontId="5" fillId="0" borderId="1" xfId="0" applyNumberFormat="1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3" fontId="0" fillId="0" borderId="1" xfId="0" applyNumberFormat="1" applyBorder="1"/>
    <xf numFmtId="0" fontId="5" fillId="0" borderId="2" xfId="0" applyFont="1" applyFill="1" applyBorder="1"/>
    <xf numFmtId="0" fontId="0" fillId="0" borderId="2" xfId="0" applyFill="1" applyBorder="1"/>
    <xf numFmtId="0" fontId="7" fillId="0" borderId="3" xfId="0" applyFont="1" applyBorder="1"/>
    <xf numFmtId="3" fontId="7" fillId="0" borderId="1" xfId="0" applyNumberFormat="1" applyFont="1" applyBorder="1"/>
    <xf numFmtId="0" fontId="8" fillId="2" borderId="2" xfId="0" applyFont="1" applyFill="1" applyBorder="1"/>
    <xf numFmtId="0" fontId="8" fillId="2" borderId="3" xfId="0" applyFont="1" applyFill="1" applyBorder="1"/>
    <xf numFmtId="0" fontId="8" fillId="2" borderId="4" xfId="0" applyFont="1" applyFill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3" fontId="0" fillId="0" borderId="1" xfId="0" applyNumberFormat="1" applyFont="1" applyBorder="1"/>
    <xf numFmtId="3" fontId="5" fillId="0" borderId="0" xfId="0" applyNumberFormat="1" applyFont="1"/>
    <xf numFmtId="0" fontId="9" fillId="0" borderId="0" xfId="0" applyFont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4" fontId="5" fillId="0" borderId="1" xfId="0" applyNumberFormat="1" applyFont="1" applyBorder="1"/>
    <xf numFmtId="0" fontId="4" fillId="0" borderId="0" xfId="0" applyFont="1" applyFill="1" applyBorder="1"/>
    <xf numFmtId="4" fontId="0" fillId="0" borderId="1" xfId="0" applyNumberFormat="1" applyFont="1" applyBorder="1"/>
    <xf numFmtId="0" fontId="0" fillId="0" borderId="16" xfId="0" applyFill="1" applyBorder="1"/>
    <xf numFmtId="0" fontId="0" fillId="2" borderId="3" xfId="0" applyFill="1" applyBorder="1"/>
    <xf numFmtId="0" fontId="0" fillId="2" borderId="4" xfId="0" applyFill="1" applyBorder="1"/>
    <xf numFmtId="0" fontId="3" fillId="0" borderId="1" xfId="0" applyFont="1" applyBorder="1"/>
    <xf numFmtId="0" fontId="3" fillId="0" borderId="2" xfId="0" applyFont="1" applyBorder="1"/>
    <xf numFmtId="3" fontId="3" fillId="0" borderId="1" xfId="0" applyNumberFormat="1" applyFont="1" applyBorder="1"/>
    <xf numFmtId="3" fontId="0" fillId="0" borderId="1" xfId="0" applyNumberFormat="1" applyFill="1" applyBorder="1"/>
    <xf numFmtId="0" fontId="3" fillId="0" borderId="18" xfId="0" applyFont="1" applyBorder="1" applyAlignment="1">
      <alignment horizontal="center"/>
    </xf>
    <xf numFmtId="164" fontId="0" fillId="0" borderId="19" xfId="0" applyNumberFormat="1" applyBorder="1"/>
    <xf numFmtId="3" fontId="0" fillId="0" borderId="1" xfId="0" applyNumberFormat="1" applyFont="1" applyFill="1" applyBorder="1"/>
    <xf numFmtId="164" fontId="0" fillId="0" borderId="0" xfId="0" applyNumberFormat="1"/>
    <xf numFmtId="0" fontId="6" fillId="0" borderId="0" xfId="0" applyFont="1" applyAlignment="1">
      <alignment wrapText="1"/>
    </xf>
    <xf numFmtId="0" fontId="4" fillId="3" borderId="0" xfId="0" applyFont="1" applyFill="1"/>
    <xf numFmtId="0" fontId="0" fillId="3" borderId="0" xfId="0" applyFill="1"/>
    <xf numFmtId="0" fontId="6" fillId="0" borderId="0" xfId="0" applyFont="1" applyAlignment="1"/>
    <xf numFmtId="0" fontId="3" fillId="0" borderId="3" xfId="0" applyFont="1" applyBorder="1"/>
    <xf numFmtId="0" fontId="3" fillId="0" borderId="4" xfId="0" applyFont="1" applyBorder="1"/>
    <xf numFmtId="3" fontId="3" fillId="0" borderId="0" xfId="0" applyNumberFormat="1" applyFont="1"/>
    <xf numFmtId="4" fontId="3" fillId="0" borderId="1" xfId="0" applyNumberFormat="1" applyFont="1" applyBorder="1"/>
    <xf numFmtId="0" fontId="0" fillId="0" borderId="20" xfId="0" applyFill="1" applyBorder="1"/>
    <xf numFmtId="4" fontId="0" fillId="0" borderId="21" xfId="0" applyNumberFormat="1" applyFill="1" applyBorder="1"/>
    <xf numFmtId="4" fontId="0" fillId="0" borderId="0" xfId="0" applyNumberFormat="1"/>
    <xf numFmtId="3" fontId="5" fillId="0" borderId="4" xfId="0" applyNumberFormat="1" applyFont="1" applyBorder="1"/>
    <xf numFmtId="4" fontId="5" fillId="0" borderId="4" xfId="0" applyNumberFormat="1" applyFont="1" applyBorder="1"/>
    <xf numFmtId="3" fontId="0" fillId="0" borderId="0" xfId="0" applyNumberFormat="1" applyAlignment="1">
      <alignment horizontal="left"/>
    </xf>
    <xf numFmtId="165" fontId="0" fillId="0" borderId="8" xfId="0" applyNumberFormat="1" applyFont="1" applyFill="1" applyBorder="1"/>
    <xf numFmtId="165" fontId="0" fillId="0" borderId="9" xfId="0" applyNumberFormat="1" applyBorder="1"/>
    <xf numFmtId="165" fontId="0" fillId="0" borderId="8" xfId="0" applyNumberFormat="1" applyBorder="1"/>
    <xf numFmtId="0" fontId="0" fillId="0" borderId="0" xfId="0" applyFont="1"/>
    <xf numFmtId="0" fontId="0" fillId="0" borderId="0" xfId="0" applyFont="1" applyBorder="1"/>
    <xf numFmtId="0" fontId="0" fillId="0" borderId="0" xfId="0" applyFill="1" applyBorder="1"/>
    <xf numFmtId="0" fontId="0" fillId="0" borderId="0" xfId="0" applyFont="1" applyFill="1" applyBorder="1"/>
    <xf numFmtId="0" fontId="10" fillId="0" borderId="0" xfId="0" applyFont="1"/>
    <xf numFmtId="3" fontId="5" fillId="0" borderId="1" xfId="0" applyNumberFormat="1" applyFont="1" applyFill="1" applyBorder="1"/>
    <xf numFmtId="3" fontId="0" fillId="0" borderId="0" xfId="0" applyNumberFormat="1" applyBorder="1"/>
    <xf numFmtId="0" fontId="3" fillId="0" borderId="0" xfId="0" applyFont="1" applyBorder="1"/>
    <xf numFmtId="0" fontId="10" fillId="0" borderId="0" xfId="0" applyFont="1" applyBorder="1"/>
    <xf numFmtId="3" fontId="3" fillId="0" borderId="0" xfId="0" applyNumberFormat="1" applyFont="1" applyBorder="1"/>
    <xf numFmtId="3" fontId="0" fillId="0" borderId="0" xfId="0" applyNumberFormat="1" applyFill="1"/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/>
    <xf numFmtId="0" fontId="0" fillId="0" borderId="22" xfId="0" applyBorder="1"/>
    <xf numFmtId="4" fontId="0" fillId="0" borderId="1" xfId="0" applyNumberForma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view="pageLayout" zoomScaleNormal="100" workbookViewId="0">
      <selection activeCell="F33" sqref="F33"/>
    </sheetView>
  </sheetViews>
  <sheetFormatPr defaultRowHeight="12.75" x14ac:dyDescent="0.2"/>
  <cols>
    <col min="1" max="1" width="25" customWidth="1"/>
    <col min="2" max="2" width="17" customWidth="1"/>
    <col min="3" max="3" width="17.140625" customWidth="1"/>
    <col min="4" max="4" width="18.42578125" customWidth="1"/>
    <col min="5" max="5" width="17.42578125" customWidth="1"/>
    <col min="6" max="6" width="16.85546875" customWidth="1"/>
    <col min="7" max="7" width="17.85546875" customWidth="1"/>
  </cols>
  <sheetData>
    <row r="1" spans="1:6" ht="18" x14ac:dyDescent="0.25">
      <c r="A1" s="4" t="s">
        <v>133</v>
      </c>
      <c r="B1" s="4"/>
    </row>
    <row r="2" spans="1:6" ht="13.5" thickBot="1" x14ac:dyDescent="0.25"/>
    <row r="3" spans="1:6" ht="13.5" thickBot="1" x14ac:dyDescent="0.25">
      <c r="A3" s="5" t="s">
        <v>102</v>
      </c>
      <c r="B3" s="6"/>
      <c r="C3" s="6"/>
      <c r="D3" s="6"/>
      <c r="E3" s="6"/>
      <c r="F3" s="7"/>
    </row>
    <row r="4" spans="1:6" ht="13.5" thickBot="1" x14ac:dyDescent="0.25">
      <c r="A4" s="5" t="s">
        <v>3</v>
      </c>
      <c r="B4" s="6"/>
      <c r="C4" s="6"/>
      <c r="D4" s="6"/>
      <c r="E4" s="6"/>
      <c r="F4" s="7"/>
    </row>
    <row r="5" spans="1:6" ht="13.5" thickBot="1" x14ac:dyDescent="0.25">
      <c r="A5" s="5" t="s">
        <v>4</v>
      </c>
      <c r="B5" s="6"/>
      <c r="C5" s="6"/>
      <c r="D5" s="6"/>
      <c r="E5" s="6"/>
      <c r="F5" s="7"/>
    </row>
    <row r="7" spans="1:6" ht="13.5" thickBot="1" x14ac:dyDescent="0.25">
      <c r="A7" s="18" t="s">
        <v>5</v>
      </c>
      <c r="B7" s="18"/>
    </row>
    <row r="8" spans="1:6" ht="13.5" thickBot="1" x14ac:dyDescent="0.25">
      <c r="A8" s="8" t="s">
        <v>6</v>
      </c>
      <c r="B8" s="80">
        <f>SUM('hospodaření 2021'!I19)</f>
        <v>10395445.84</v>
      </c>
      <c r="C8" s="65"/>
      <c r="D8" s="65"/>
    </row>
    <row r="9" spans="1:6" ht="13.5" thickBot="1" x14ac:dyDescent="0.25">
      <c r="A9" s="8" t="s">
        <v>7</v>
      </c>
      <c r="B9" s="81">
        <f>SUM('hospodaření 2021'!I41)</f>
        <v>10440142.960000001</v>
      </c>
      <c r="C9" s="65"/>
    </row>
    <row r="10" spans="1:6" ht="13.5" thickBot="1" x14ac:dyDescent="0.25">
      <c r="A10" s="5" t="s">
        <v>100</v>
      </c>
      <c r="B10" s="82">
        <f>SUM(B8-B9)</f>
        <v>-44697.120000001043</v>
      </c>
      <c r="C10" s="65"/>
    </row>
    <row r="12" spans="1:6" ht="13.5" thickBot="1" x14ac:dyDescent="0.25">
      <c r="A12" s="18" t="s">
        <v>8</v>
      </c>
      <c r="B12" s="18"/>
    </row>
    <row r="13" spans="1:6" ht="13.5" thickBot="1" x14ac:dyDescent="0.25">
      <c r="A13" s="8" t="s">
        <v>6</v>
      </c>
      <c r="B13" s="9">
        <f>SUM('hospodaření 2021'!I37)</f>
        <v>2000</v>
      </c>
    </row>
    <row r="14" spans="1:6" ht="13.5" thickBot="1" x14ac:dyDescent="0.25">
      <c r="A14" s="8" t="s">
        <v>7</v>
      </c>
      <c r="B14" s="10">
        <f>SUM('hospodaření 2021'!I51)</f>
        <v>1793.36</v>
      </c>
    </row>
    <row r="15" spans="1:6" ht="13.5" thickBot="1" x14ac:dyDescent="0.25">
      <c r="A15" s="5" t="s">
        <v>100</v>
      </c>
      <c r="B15" s="9">
        <f>SUM(B13-B14)</f>
        <v>206.6400000000001</v>
      </c>
    </row>
    <row r="17" spans="1:8" x14ac:dyDescent="0.2">
      <c r="A17" s="18" t="s">
        <v>9</v>
      </c>
      <c r="B17" s="18"/>
    </row>
    <row r="18" spans="1:8" ht="13.5" thickBot="1" x14ac:dyDescent="0.25"/>
    <row r="19" spans="1:8" x14ac:dyDescent="0.2">
      <c r="A19" s="11"/>
      <c r="B19" s="16" t="s">
        <v>107</v>
      </c>
      <c r="C19" s="16" t="s">
        <v>81</v>
      </c>
      <c r="D19" s="62" t="s">
        <v>80</v>
      </c>
      <c r="E19" s="16" t="s">
        <v>78</v>
      </c>
      <c r="F19" s="62" t="s">
        <v>79</v>
      </c>
      <c r="G19" s="17" t="s">
        <v>141</v>
      </c>
      <c r="H19" s="12"/>
    </row>
    <row r="20" spans="1:8" ht="13.5" thickBot="1" x14ac:dyDescent="0.25">
      <c r="A20" s="15" t="s">
        <v>12</v>
      </c>
      <c r="B20" s="13">
        <v>297133.31</v>
      </c>
      <c r="C20" s="13">
        <f>SUM('hospodaření 2021'!I109)+'hospodaření 2021'!I110</f>
        <v>85568.88</v>
      </c>
      <c r="D20" s="63">
        <f>SUM('hospodaření 2021'!I111)</f>
        <v>425410.26</v>
      </c>
      <c r="E20" s="63">
        <f>SUM('hospodaření 2021'!I114)</f>
        <v>279903.21999999997</v>
      </c>
      <c r="F20" s="63">
        <f>SUM('hospodaření 2021'!I115+'hospodaření 2021'!I116)</f>
        <v>54766</v>
      </c>
      <c r="G20" s="14">
        <f>SUM('hospodaření 2021'!I118)</f>
        <v>473443.23000000004</v>
      </c>
      <c r="H20" s="12"/>
    </row>
    <row r="21" spans="1:8" ht="13.5" thickBot="1" x14ac:dyDescent="0.25"/>
    <row r="22" spans="1:8" x14ac:dyDescent="0.2">
      <c r="A22" s="11"/>
      <c r="B22" s="16" t="s">
        <v>107</v>
      </c>
      <c r="C22" s="16" t="s">
        <v>10</v>
      </c>
      <c r="D22" s="16" t="s">
        <v>11</v>
      </c>
      <c r="E22" s="17" t="s">
        <v>141</v>
      </c>
    </row>
    <row r="23" spans="1:8" ht="13.5" thickBot="1" x14ac:dyDescent="0.25">
      <c r="A23" s="15" t="s">
        <v>18</v>
      </c>
      <c r="B23" s="13">
        <v>22276.7</v>
      </c>
      <c r="C23" s="13">
        <v>3571.3</v>
      </c>
      <c r="D23" s="13">
        <v>0</v>
      </c>
      <c r="E23" s="14">
        <f>SUM(B23+C23-D23)</f>
        <v>25848</v>
      </c>
    </row>
    <row r="26" spans="1:8" x14ac:dyDescent="0.2">
      <c r="A26" s="18" t="s">
        <v>13</v>
      </c>
      <c r="B26" s="18"/>
      <c r="C26" s="18"/>
    </row>
    <row r="28" spans="1:8" x14ac:dyDescent="0.2">
      <c r="A28" t="s">
        <v>14</v>
      </c>
    </row>
    <row r="29" spans="1:8" x14ac:dyDescent="0.2">
      <c r="A29" t="s">
        <v>15</v>
      </c>
    </row>
    <row r="32" spans="1:8" x14ac:dyDescent="0.2">
      <c r="A32" t="s">
        <v>132</v>
      </c>
    </row>
    <row r="33" spans="1:1" x14ac:dyDescent="0.2">
      <c r="A33" t="s">
        <v>16</v>
      </c>
    </row>
    <row r="34" spans="1:1" x14ac:dyDescent="0.2">
      <c r="A34" t="s">
        <v>17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0"/>
  <sheetViews>
    <sheetView tabSelected="1" topLeftCell="A3" zoomScaleNormal="100" workbookViewId="0">
      <selection activeCell="Q129" sqref="Q129"/>
    </sheetView>
  </sheetViews>
  <sheetFormatPr defaultRowHeight="12.75" x14ac:dyDescent="0.2"/>
  <cols>
    <col min="1" max="1" width="3.140625" customWidth="1"/>
    <col min="2" max="2" width="5.28515625" customWidth="1"/>
    <col min="3" max="3" width="11.42578125" customWidth="1"/>
    <col min="6" max="6" width="14.7109375" customWidth="1"/>
    <col min="9" max="9" width="14.7109375" customWidth="1"/>
    <col min="12" max="12" width="10.140625" bestFit="1" customWidth="1"/>
    <col min="13" max="13" width="12.42578125" customWidth="1"/>
    <col min="14" max="14" width="12.140625" customWidth="1"/>
    <col min="15" max="15" width="13.28515625" customWidth="1"/>
    <col min="16" max="16" width="10.85546875" customWidth="1"/>
    <col min="17" max="17" width="12.85546875" customWidth="1"/>
    <col min="18" max="18" width="11.140625" customWidth="1"/>
    <col min="19" max="19" width="13.7109375" customWidth="1"/>
    <col min="21" max="21" width="14.28515625" customWidth="1"/>
  </cols>
  <sheetData>
    <row r="1" spans="3:11" ht="13.5" thickBot="1" x14ac:dyDescent="0.25"/>
    <row r="2" spans="3:11" ht="19.5" thickBot="1" x14ac:dyDescent="0.35">
      <c r="C2" s="21" t="s">
        <v>108</v>
      </c>
      <c r="D2" s="22"/>
      <c r="E2" s="22"/>
      <c r="F2" s="22"/>
      <c r="G2" s="22"/>
      <c r="H2" s="23"/>
      <c r="I2" s="24"/>
    </row>
    <row r="4" spans="3:11" ht="15.75" x14ac:dyDescent="0.25">
      <c r="C4" s="25" t="s">
        <v>19</v>
      </c>
      <c r="F4" s="94" t="s">
        <v>91</v>
      </c>
      <c r="G4" s="94"/>
      <c r="H4" s="94"/>
      <c r="I4" s="94"/>
      <c r="J4" s="19"/>
      <c r="K4" s="19"/>
    </row>
    <row r="5" spans="3:11" ht="15.75" x14ac:dyDescent="0.25">
      <c r="C5" s="25"/>
      <c r="F5" s="66" t="s">
        <v>87</v>
      </c>
      <c r="G5" s="69" t="s">
        <v>88</v>
      </c>
      <c r="H5" s="66"/>
      <c r="I5" s="66"/>
      <c r="J5" s="19"/>
      <c r="K5" s="19"/>
    </row>
    <row r="6" spans="3:11" ht="15" x14ac:dyDescent="0.25">
      <c r="C6" s="25" t="s">
        <v>20</v>
      </c>
      <c r="F6" t="s">
        <v>21</v>
      </c>
    </row>
    <row r="7" spans="3:11" ht="15" x14ac:dyDescent="0.25">
      <c r="C7" s="25" t="s">
        <v>22</v>
      </c>
      <c r="F7" t="s">
        <v>23</v>
      </c>
    </row>
    <row r="8" spans="3:11" ht="15" x14ac:dyDescent="0.25">
      <c r="C8" s="25" t="s">
        <v>24</v>
      </c>
      <c r="F8" t="s">
        <v>25</v>
      </c>
    </row>
    <row r="9" spans="3:11" ht="15" x14ac:dyDescent="0.25">
      <c r="C9" s="25" t="s">
        <v>26</v>
      </c>
      <c r="F9" s="79">
        <v>600114414</v>
      </c>
    </row>
    <row r="10" spans="3:11" ht="15" x14ac:dyDescent="0.25">
      <c r="C10" s="25"/>
    </row>
    <row r="11" spans="3:11" ht="15" x14ac:dyDescent="0.25">
      <c r="C11" s="25" t="s">
        <v>27</v>
      </c>
      <c r="F11" t="s">
        <v>28</v>
      </c>
      <c r="K11" s="1"/>
    </row>
    <row r="12" spans="3:11" ht="15" x14ac:dyDescent="0.25">
      <c r="C12" s="25" t="s">
        <v>29</v>
      </c>
      <c r="F12" t="s">
        <v>30</v>
      </c>
    </row>
    <row r="13" spans="3:11" ht="15" x14ac:dyDescent="0.25">
      <c r="C13" s="25"/>
    </row>
    <row r="14" spans="3:11" ht="17.25" customHeight="1" x14ac:dyDescent="0.25">
      <c r="C14" s="95" t="s">
        <v>101</v>
      </c>
      <c r="D14" s="96"/>
      <c r="F14" t="s">
        <v>76</v>
      </c>
    </row>
    <row r="17" spans="1:14" ht="18.75" x14ac:dyDescent="0.3">
      <c r="C17" s="67" t="s">
        <v>31</v>
      </c>
      <c r="D17" s="68"/>
    </row>
    <row r="19" spans="1:14" ht="15" x14ac:dyDescent="0.25">
      <c r="A19" s="27" t="s">
        <v>32</v>
      </c>
      <c r="B19" s="27" t="s">
        <v>33</v>
      </c>
      <c r="C19" s="28"/>
      <c r="D19" s="29"/>
      <c r="E19" s="29"/>
      <c r="F19" s="29"/>
      <c r="G19" s="29"/>
      <c r="H19" s="30"/>
      <c r="I19" s="31">
        <f>SUM(I27+I20)</f>
        <v>10395445.84</v>
      </c>
      <c r="J19" s="26"/>
    </row>
    <row r="20" spans="1:14" ht="15" x14ac:dyDescent="0.25">
      <c r="A20" s="2"/>
      <c r="B20" s="27" t="s">
        <v>34</v>
      </c>
      <c r="C20" s="28" t="s">
        <v>35</v>
      </c>
      <c r="D20" s="29"/>
      <c r="E20" s="29"/>
      <c r="F20" s="29"/>
      <c r="G20" s="29"/>
      <c r="H20" s="30"/>
      <c r="I20" s="31">
        <v>9055725</v>
      </c>
      <c r="J20" s="26"/>
    </row>
    <row r="21" spans="1:14" x14ac:dyDescent="0.2">
      <c r="A21" s="2"/>
      <c r="B21" s="2"/>
      <c r="C21" s="32" t="s">
        <v>36</v>
      </c>
      <c r="D21" s="33"/>
      <c r="E21" s="33"/>
      <c r="F21" s="33"/>
      <c r="G21" s="33"/>
      <c r="H21" s="34"/>
      <c r="I21" s="35"/>
      <c r="J21" s="26"/>
    </row>
    <row r="22" spans="1:14" x14ac:dyDescent="0.2">
      <c r="A22" s="2"/>
      <c r="B22" s="2"/>
      <c r="C22" s="32" t="s">
        <v>37</v>
      </c>
      <c r="D22" s="33"/>
      <c r="E22" s="33"/>
      <c r="F22" s="33"/>
      <c r="G22" s="33"/>
      <c r="H22" s="34"/>
      <c r="I22" s="35">
        <v>6440891</v>
      </c>
      <c r="J22" s="26"/>
    </row>
    <row r="23" spans="1:14" x14ac:dyDescent="0.2">
      <c r="A23" s="2"/>
      <c r="B23" s="2"/>
      <c r="C23" s="32" t="s">
        <v>38</v>
      </c>
      <c r="D23" s="33"/>
      <c r="E23" s="33"/>
      <c r="F23" s="33"/>
      <c r="G23" s="33"/>
      <c r="H23" s="34"/>
      <c r="I23" s="35">
        <v>40660</v>
      </c>
      <c r="J23" s="26"/>
    </row>
    <row r="24" spans="1:14" x14ac:dyDescent="0.2">
      <c r="A24" s="2"/>
      <c r="B24" s="2"/>
      <c r="C24" s="32" t="s">
        <v>39</v>
      </c>
      <c r="D24" s="33"/>
      <c r="E24" s="33"/>
      <c r="F24" s="33"/>
      <c r="G24" s="33"/>
      <c r="H24" s="34"/>
      <c r="I24" s="35">
        <v>2574174</v>
      </c>
      <c r="J24" s="26"/>
    </row>
    <row r="25" spans="1:14" x14ac:dyDescent="0.2">
      <c r="A25" s="2"/>
      <c r="B25" s="2"/>
      <c r="C25" s="32" t="s">
        <v>89</v>
      </c>
      <c r="D25" s="33"/>
      <c r="E25" s="33"/>
      <c r="F25" s="33"/>
      <c r="G25" s="33"/>
      <c r="H25" s="34"/>
      <c r="I25" s="35"/>
      <c r="J25" s="26"/>
    </row>
    <row r="26" spans="1:14" x14ac:dyDescent="0.2">
      <c r="A26" s="2"/>
      <c r="B26" s="2"/>
      <c r="C26" s="32" t="s">
        <v>40</v>
      </c>
      <c r="D26" s="33"/>
      <c r="E26" s="33"/>
      <c r="F26" s="33"/>
      <c r="G26" s="33"/>
      <c r="H26" s="34"/>
      <c r="I26" s="35"/>
      <c r="J26" s="26"/>
      <c r="K26" s="26"/>
    </row>
    <row r="27" spans="1:14" ht="15" x14ac:dyDescent="0.25">
      <c r="A27" s="2"/>
      <c r="B27" s="27" t="s">
        <v>41</v>
      </c>
      <c r="C27" s="36" t="s">
        <v>42</v>
      </c>
      <c r="D27" s="29"/>
      <c r="E27" s="29"/>
      <c r="F27" s="29"/>
      <c r="G27" s="33"/>
      <c r="H27" s="34"/>
      <c r="I27" s="31">
        <f>SUM(I29:I36)</f>
        <v>1339720.8399999999</v>
      </c>
      <c r="J27" s="26"/>
      <c r="K27" s="26"/>
    </row>
    <row r="28" spans="1:14" x14ac:dyDescent="0.2">
      <c r="A28" s="2"/>
      <c r="B28" s="2"/>
      <c r="C28" s="37" t="s">
        <v>36</v>
      </c>
      <c r="D28" s="33"/>
      <c r="E28" s="33"/>
      <c r="F28" s="33"/>
      <c r="G28" s="33"/>
      <c r="H28" s="34"/>
      <c r="I28" s="35"/>
      <c r="J28" s="26"/>
      <c r="K28" s="26"/>
      <c r="N28" s="26"/>
    </row>
    <row r="29" spans="1:14" x14ac:dyDescent="0.2">
      <c r="A29" s="2"/>
      <c r="B29" s="2"/>
      <c r="C29" s="37" t="s">
        <v>115</v>
      </c>
      <c r="D29" s="33"/>
      <c r="E29" s="33"/>
      <c r="F29" s="33"/>
      <c r="G29" s="33"/>
      <c r="H29" s="34"/>
      <c r="I29" s="61">
        <v>395000</v>
      </c>
      <c r="J29" s="26"/>
      <c r="L29" s="26"/>
    </row>
    <row r="30" spans="1:14" ht="15" x14ac:dyDescent="0.25">
      <c r="A30" s="2"/>
      <c r="B30" s="27" t="s">
        <v>43</v>
      </c>
      <c r="C30" s="36" t="s">
        <v>109</v>
      </c>
      <c r="D30" s="29"/>
      <c r="E30" s="29"/>
      <c r="F30" s="29"/>
      <c r="G30" s="29"/>
      <c r="H30" s="30"/>
      <c r="I30" s="88">
        <v>423081</v>
      </c>
      <c r="J30" s="26"/>
    </row>
    <row r="31" spans="1:14" ht="15" x14ac:dyDescent="0.25">
      <c r="A31" s="2"/>
      <c r="B31" s="27" t="s">
        <v>44</v>
      </c>
      <c r="C31" s="36" t="s">
        <v>93</v>
      </c>
      <c r="D31" s="29"/>
      <c r="E31" s="29"/>
      <c r="F31" s="29"/>
      <c r="G31" s="29"/>
      <c r="H31" s="30"/>
      <c r="I31" s="88">
        <v>25000</v>
      </c>
      <c r="J31" s="26"/>
    </row>
    <row r="32" spans="1:14" ht="15" x14ac:dyDescent="0.25">
      <c r="A32" s="2"/>
      <c r="B32" s="27" t="s">
        <v>77</v>
      </c>
      <c r="C32" s="36" t="s">
        <v>110</v>
      </c>
      <c r="D32" s="29"/>
      <c r="E32" s="38"/>
      <c r="F32" s="38"/>
      <c r="G32" s="29"/>
      <c r="H32" s="30"/>
      <c r="I32" s="88">
        <v>279903.21999999997</v>
      </c>
      <c r="J32" s="26"/>
    </row>
    <row r="33" spans="1:19" ht="15" x14ac:dyDescent="0.25">
      <c r="A33" s="2"/>
      <c r="B33" s="27" t="s">
        <v>82</v>
      </c>
      <c r="C33" s="36" t="s">
        <v>112</v>
      </c>
      <c r="D33" s="29"/>
      <c r="E33" s="38"/>
      <c r="F33" s="38"/>
      <c r="G33" s="29"/>
      <c r="H33" s="30"/>
      <c r="I33" s="88">
        <v>122823.74</v>
      </c>
      <c r="J33" s="26"/>
    </row>
    <row r="34" spans="1:19" ht="15" x14ac:dyDescent="0.25">
      <c r="A34" s="2"/>
      <c r="B34" s="27" t="s">
        <v>105</v>
      </c>
      <c r="C34" s="36" t="s">
        <v>113</v>
      </c>
      <c r="D34" s="29"/>
      <c r="E34" s="38"/>
      <c r="F34" s="38"/>
      <c r="G34" s="29"/>
      <c r="H34" s="30"/>
      <c r="I34" s="88">
        <v>29766</v>
      </c>
      <c r="J34" s="26"/>
    </row>
    <row r="35" spans="1:19" ht="15" x14ac:dyDescent="0.25">
      <c r="A35" s="2"/>
      <c r="B35" s="27" t="s">
        <v>111</v>
      </c>
      <c r="C35" s="36" t="s">
        <v>114</v>
      </c>
      <c r="D35" s="29"/>
      <c r="E35" s="38"/>
      <c r="F35" s="38"/>
      <c r="G35" s="29"/>
      <c r="H35" s="30"/>
      <c r="I35" s="88">
        <v>63948.65</v>
      </c>
      <c r="J35" s="26"/>
    </row>
    <row r="36" spans="1:19" ht="15" x14ac:dyDescent="0.25">
      <c r="A36" s="2"/>
      <c r="B36" s="27" t="s">
        <v>116</v>
      </c>
      <c r="C36" s="36" t="s">
        <v>90</v>
      </c>
      <c r="D36" s="38"/>
      <c r="E36" s="38"/>
      <c r="F36" s="38"/>
      <c r="G36" s="29"/>
      <c r="H36" s="30"/>
      <c r="I36" s="88">
        <v>198.23</v>
      </c>
      <c r="J36" s="26"/>
    </row>
    <row r="37" spans="1:19" ht="15" x14ac:dyDescent="0.25">
      <c r="A37" s="27" t="s">
        <v>45</v>
      </c>
      <c r="B37" s="27" t="s">
        <v>46</v>
      </c>
      <c r="C37" s="28"/>
      <c r="D37" s="29"/>
      <c r="E37" s="29"/>
      <c r="F37" s="29"/>
      <c r="G37" s="29"/>
      <c r="H37" s="30"/>
      <c r="I37" s="31">
        <v>2000</v>
      </c>
      <c r="K37" s="26"/>
    </row>
    <row r="38" spans="1:19" x14ac:dyDescent="0.2">
      <c r="I38" s="26"/>
    </row>
    <row r="39" spans="1:19" ht="18.75" x14ac:dyDescent="0.3">
      <c r="C39" s="67" t="s">
        <v>47</v>
      </c>
      <c r="D39" s="68"/>
      <c r="I39" s="26"/>
    </row>
    <row r="40" spans="1:19" x14ac:dyDescent="0.2">
      <c r="I40" s="26"/>
      <c r="K40" s="26"/>
      <c r="M40" s="26"/>
    </row>
    <row r="41" spans="1:19" ht="15" x14ac:dyDescent="0.25">
      <c r="A41" s="27" t="s">
        <v>32</v>
      </c>
      <c r="B41" s="27" t="s">
        <v>48</v>
      </c>
      <c r="C41" s="27"/>
      <c r="D41" s="28"/>
      <c r="E41" s="29"/>
      <c r="F41" s="29"/>
      <c r="G41" s="29"/>
      <c r="H41" s="30"/>
      <c r="I41" s="31">
        <f>SUM(I42+I43+I49+I50)</f>
        <v>10440142.960000001</v>
      </c>
      <c r="J41" s="26"/>
      <c r="K41" s="26"/>
    </row>
    <row r="42" spans="1:19" ht="15" x14ac:dyDescent="0.25">
      <c r="A42" s="2"/>
      <c r="B42" s="27" t="s">
        <v>34</v>
      </c>
      <c r="C42" s="28" t="s">
        <v>49</v>
      </c>
      <c r="D42" s="29"/>
      <c r="E42" s="29"/>
      <c r="F42" s="29"/>
      <c r="G42" s="29"/>
      <c r="H42" s="30"/>
      <c r="I42" s="31">
        <v>0</v>
      </c>
      <c r="N42" s="26"/>
    </row>
    <row r="43" spans="1:19" ht="15" x14ac:dyDescent="0.25">
      <c r="A43" s="2"/>
      <c r="B43" s="27" t="s">
        <v>41</v>
      </c>
      <c r="C43" s="28" t="s">
        <v>50</v>
      </c>
      <c r="D43" s="29"/>
      <c r="E43" s="33"/>
      <c r="F43" s="33"/>
      <c r="G43" s="33"/>
      <c r="H43" s="34"/>
      <c r="I43" s="60">
        <f>SUM(I44+I45)</f>
        <v>10037416</v>
      </c>
      <c r="J43" s="26"/>
      <c r="L43" s="1"/>
      <c r="M43" s="1"/>
      <c r="N43" s="93"/>
      <c r="O43" s="1"/>
      <c r="P43" s="1"/>
      <c r="Q43" s="1"/>
      <c r="R43" s="1"/>
      <c r="S43" s="1"/>
    </row>
    <row r="44" spans="1:19" x14ac:dyDescent="0.2">
      <c r="A44" s="2"/>
      <c r="B44" s="2"/>
      <c r="C44" s="32" t="s">
        <v>119</v>
      </c>
      <c r="D44" s="33"/>
      <c r="E44" s="33"/>
      <c r="F44" s="33"/>
      <c r="G44" s="33"/>
      <c r="H44" s="34"/>
      <c r="I44" s="35">
        <v>9055725</v>
      </c>
      <c r="L44" s="1"/>
      <c r="M44" s="1"/>
      <c r="N44" s="93"/>
      <c r="O44" s="1"/>
      <c r="P44" s="1"/>
      <c r="Q44" s="1"/>
      <c r="R44" s="1"/>
      <c r="S44" s="1"/>
    </row>
    <row r="45" spans="1:19" ht="15" x14ac:dyDescent="0.25">
      <c r="A45" s="2"/>
      <c r="B45" s="58"/>
      <c r="C45" s="36" t="s">
        <v>42</v>
      </c>
      <c r="D45" s="29"/>
      <c r="E45" s="29"/>
      <c r="F45" s="29"/>
      <c r="G45" s="33"/>
      <c r="H45" s="34"/>
      <c r="I45" s="31">
        <f>SUM(I46:I48)</f>
        <v>981691</v>
      </c>
      <c r="L45" s="1"/>
      <c r="M45" s="1"/>
      <c r="N45" s="1"/>
      <c r="O45" s="1"/>
      <c r="P45" s="1"/>
      <c r="Q45" s="1"/>
      <c r="R45" s="1"/>
      <c r="S45" s="1"/>
    </row>
    <row r="46" spans="1:19" ht="15" x14ac:dyDescent="0.25">
      <c r="A46" s="2"/>
      <c r="B46" s="2"/>
      <c r="C46" s="32" t="s">
        <v>121</v>
      </c>
      <c r="D46" s="33"/>
      <c r="E46" s="33"/>
      <c r="F46" s="33"/>
      <c r="G46" s="33"/>
      <c r="H46" s="34"/>
      <c r="I46" s="39">
        <v>395000</v>
      </c>
      <c r="J46" s="26"/>
      <c r="L46" s="1"/>
      <c r="M46" s="1"/>
      <c r="N46" s="93"/>
      <c r="O46" s="1"/>
      <c r="P46" s="1"/>
      <c r="Q46" s="1"/>
      <c r="R46" s="1"/>
      <c r="S46" s="1"/>
    </row>
    <row r="47" spans="1:19" ht="15" x14ac:dyDescent="0.25">
      <c r="A47" s="2"/>
      <c r="B47" s="2"/>
      <c r="C47" s="32" t="s">
        <v>120</v>
      </c>
      <c r="D47" s="33"/>
      <c r="E47" s="33"/>
      <c r="F47" s="33"/>
      <c r="G47" s="33"/>
      <c r="H47" s="34"/>
      <c r="I47" s="39">
        <v>522742</v>
      </c>
      <c r="J47" s="26"/>
      <c r="L47" s="1"/>
      <c r="M47" s="1"/>
      <c r="N47" s="1"/>
      <c r="O47" s="1"/>
      <c r="P47" s="1"/>
      <c r="Q47" s="1"/>
      <c r="R47" s="1"/>
      <c r="S47" s="1"/>
    </row>
    <row r="48" spans="1:19" ht="15" x14ac:dyDescent="0.25">
      <c r="A48" s="2"/>
      <c r="B48" s="2"/>
      <c r="C48" s="32" t="s">
        <v>114</v>
      </c>
      <c r="D48" s="33"/>
      <c r="E48" s="33"/>
      <c r="F48" s="33"/>
      <c r="G48" s="33"/>
      <c r="H48" s="34"/>
      <c r="I48" s="39">
        <v>63949</v>
      </c>
      <c r="J48" s="26"/>
      <c r="L48" s="1"/>
      <c r="M48" s="1"/>
      <c r="N48" s="1"/>
      <c r="O48" s="1"/>
      <c r="P48" s="1"/>
      <c r="Q48" s="1"/>
      <c r="R48" s="1"/>
      <c r="S48" s="1"/>
    </row>
    <row r="49" spans="1:19" x14ac:dyDescent="0.2">
      <c r="A49" s="2"/>
      <c r="B49" s="58" t="s">
        <v>43</v>
      </c>
      <c r="C49" s="59" t="s">
        <v>117</v>
      </c>
      <c r="D49" s="33"/>
      <c r="E49" s="33"/>
      <c r="F49" s="33"/>
      <c r="G49" s="33"/>
      <c r="H49" s="34"/>
      <c r="I49" s="60">
        <v>279903.21999999997</v>
      </c>
      <c r="J49" s="26"/>
      <c r="L49" s="1"/>
      <c r="M49" s="1"/>
      <c r="N49" s="1"/>
      <c r="O49" s="1"/>
      <c r="P49" s="1"/>
      <c r="Q49" s="1"/>
      <c r="R49" s="1"/>
      <c r="S49" s="1"/>
    </row>
    <row r="50" spans="1:19" x14ac:dyDescent="0.2">
      <c r="A50" s="2"/>
      <c r="B50" s="58" t="s">
        <v>44</v>
      </c>
      <c r="C50" s="59" t="s">
        <v>118</v>
      </c>
      <c r="D50" s="33"/>
      <c r="E50" s="33"/>
      <c r="F50" s="33"/>
      <c r="G50" s="33"/>
      <c r="H50" s="34"/>
      <c r="I50" s="60">
        <v>122823.74</v>
      </c>
      <c r="J50" s="26"/>
      <c r="L50" s="1"/>
      <c r="M50" s="1"/>
      <c r="N50" s="1"/>
      <c r="O50" s="1"/>
      <c r="P50" s="1"/>
      <c r="Q50" s="1"/>
      <c r="R50" s="1"/>
      <c r="S50" s="1"/>
    </row>
    <row r="51" spans="1:19" ht="15" x14ac:dyDescent="0.25">
      <c r="A51" s="27" t="s">
        <v>51</v>
      </c>
      <c r="B51" s="27" t="s">
        <v>52</v>
      </c>
      <c r="C51" s="28"/>
      <c r="D51" s="29"/>
      <c r="E51" s="29"/>
      <c r="F51" s="29"/>
      <c r="G51" s="29"/>
      <c r="H51" s="30"/>
      <c r="I51" s="31">
        <v>1793.36</v>
      </c>
      <c r="K51" s="26"/>
      <c r="L51" s="1"/>
      <c r="M51" s="1"/>
      <c r="N51" s="1"/>
      <c r="O51" s="1"/>
      <c r="P51" s="1"/>
      <c r="Q51" s="1"/>
      <c r="R51" s="1"/>
      <c r="S51" s="1"/>
    </row>
    <row r="52" spans="1:19" x14ac:dyDescent="0.2">
      <c r="L52" s="1"/>
      <c r="M52" s="1"/>
      <c r="N52" s="1"/>
      <c r="O52" s="1"/>
      <c r="P52" s="1"/>
      <c r="Q52" s="1"/>
      <c r="R52" s="1"/>
      <c r="S52" s="1"/>
    </row>
    <row r="53" spans="1:19" x14ac:dyDescent="0.2">
      <c r="L53" s="1"/>
      <c r="M53" s="1"/>
      <c r="N53" s="1"/>
      <c r="O53" s="1"/>
      <c r="P53" s="1"/>
      <c r="Q53" s="1"/>
      <c r="R53" s="1"/>
      <c r="S53" s="1"/>
    </row>
    <row r="54" spans="1:19" x14ac:dyDescent="0.2">
      <c r="L54" s="1"/>
      <c r="M54" s="1"/>
      <c r="N54" s="1"/>
      <c r="O54" s="1"/>
      <c r="P54" s="1"/>
      <c r="Q54" s="1"/>
      <c r="R54" s="1"/>
      <c r="S54" s="1"/>
    </row>
    <row r="55" spans="1:19" ht="17.25" x14ac:dyDescent="0.3">
      <c r="A55" s="40" t="s">
        <v>53</v>
      </c>
      <c r="B55" s="41"/>
      <c r="C55" s="41"/>
      <c r="D55" s="41"/>
      <c r="E55" s="41"/>
      <c r="F55" s="41"/>
      <c r="G55" s="41"/>
      <c r="H55" s="41"/>
      <c r="I55" s="42"/>
      <c r="K55" s="26"/>
      <c r="L55" s="1"/>
      <c r="M55" s="1"/>
      <c r="N55" s="1"/>
      <c r="O55" s="1"/>
      <c r="P55" s="1"/>
      <c r="Q55" s="1"/>
      <c r="R55" s="1"/>
      <c r="S55" s="1"/>
    </row>
    <row r="56" spans="1:19" x14ac:dyDescent="0.2">
      <c r="K56" s="26"/>
      <c r="L56" s="1"/>
      <c r="M56" s="1"/>
      <c r="N56" s="1"/>
      <c r="O56" s="1"/>
      <c r="P56" s="1"/>
      <c r="Q56" s="1"/>
      <c r="R56" s="1"/>
      <c r="S56" s="1"/>
    </row>
    <row r="57" spans="1:19" ht="15" x14ac:dyDescent="0.25">
      <c r="B57" s="27" t="s">
        <v>34</v>
      </c>
      <c r="C57" s="28" t="s">
        <v>54</v>
      </c>
      <c r="D57" s="33"/>
      <c r="E57" s="33"/>
      <c r="F57" s="33"/>
      <c r="G57" s="33"/>
      <c r="H57" s="34"/>
      <c r="I57" s="31">
        <v>6440891</v>
      </c>
      <c r="L57" s="1"/>
      <c r="M57" s="1"/>
      <c r="N57" s="1"/>
      <c r="O57" s="1"/>
      <c r="P57" s="1"/>
      <c r="Q57" s="1"/>
      <c r="R57" s="1"/>
      <c r="S57" s="1"/>
    </row>
    <row r="58" spans="1:19" ht="15" x14ac:dyDescent="0.25">
      <c r="B58" s="27" t="s">
        <v>41</v>
      </c>
      <c r="C58" s="28" t="s">
        <v>38</v>
      </c>
      <c r="D58" s="33"/>
      <c r="E58" s="33"/>
      <c r="F58" s="33"/>
      <c r="G58" s="33"/>
      <c r="H58" s="34"/>
      <c r="I58" s="31">
        <v>40660</v>
      </c>
      <c r="K58" s="26"/>
      <c r="L58" s="1"/>
      <c r="M58" s="1"/>
      <c r="N58" s="1"/>
      <c r="O58" s="1"/>
      <c r="P58" s="1"/>
      <c r="Q58" s="1"/>
      <c r="R58" s="1"/>
      <c r="S58" s="1"/>
    </row>
    <row r="59" spans="1:19" ht="15" x14ac:dyDescent="0.25">
      <c r="B59" s="27" t="s">
        <v>44</v>
      </c>
      <c r="C59" s="28" t="s">
        <v>55</v>
      </c>
      <c r="D59" s="33"/>
      <c r="E59" s="33"/>
      <c r="F59" s="33"/>
      <c r="G59" s="33"/>
      <c r="H59" s="34"/>
      <c r="I59" s="31">
        <v>2574174</v>
      </c>
      <c r="K59" s="26"/>
      <c r="L59" s="1"/>
      <c r="M59" s="1"/>
      <c r="N59" s="1"/>
      <c r="O59" s="1"/>
      <c r="P59" s="1"/>
      <c r="Q59" s="1"/>
      <c r="R59" s="1"/>
      <c r="S59" s="1"/>
    </row>
    <row r="60" spans="1:19" x14ac:dyDescent="0.2">
      <c r="B60" s="2"/>
      <c r="C60" s="32" t="s">
        <v>36</v>
      </c>
      <c r="D60" s="33"/>
      <c r="E60" s="33"/>
      <c r="F60" s="33"/>
      <c r="G60" s="33"/>
      <c r="H60" s="34"/>
      <c r="I60" s="35"/>
      <c r="L60" s="1"/>
      <c r="M60" s="1"/>
      <c r="N60" s="1"/>
      <c r="O60" s="1"/>
      <c r="P60" s="1"/>
      <c r="Q60" s="1"/>
      <c r="R60" s="1"/>
      <c r="S60" s="1"/>
    </row>
    <row r="61" spans="1:19" x14ac:dyDescent="0.2">
      <c r="B61" s="2"/>
      <c r="C61" s="32" t="s">
        <v>83</v>
      </c>
      <c r="D61" s="33"/>
      <c r="E61" s="33"/>
      <c r="F61" s="33"/>
      <c r="G61" s="33"/>
      <c r="H61" s="34"/>
      <c r="I61" s="61">
        <v>2177049.58</v>
      </c>
      <c r="K61" s="26"/>
      <c r="L61" s="1"/>
      <c r="M61" s="1"/>
      <c r="N61" s="1"/>
      <c r="O61" s="1"/>
      <c r="P61" s="1"/>
      <c r="Q61" s="1"/>
      <c r="R61" s="1"/>
      <c r="S61" s="1"/>
    </row>
    <row r="62" spans="1:19" x14ac:dyDescent="0.2">
      <c r="B62" s="2"/>
      <c r="C62" s="32" t="s">
        <v>56</v>
      </c>
      <c r="D62" s="33"/>
      <c r="E62" s="33"/>
      <c r="F62" s="33"/>
      <c r="G62" s="33"/>
      <c r="H62" s="34"/>
      <c r="I62" s="61">
        <v>27054.36</v>
      </c>
      <c r="L62" s="1"/>
      <c r="M62" s="1"/>
      <c r="N62" s="1"/>
      <c r="O62" s="1"/>
      <c r="P62" s="1"/>
      <c r="Q62" s="1"/>
      <c r="R62" s="1"/>
      <c r="S62" s="1"/>
    </row>
    <row r="63" spans="1:19" x14ac:dyDescent="0.2">
      <c r="B63" s="2"/>
      <c r="C63" s="32" t="s">
        <v>0</v>
      </c>
      <c r="D63" s="33"/>
      <c r="E63" s="33"/>
      <c r="F63" s="33"/>
      <c r="G63" s="33"/>
      <c r="H63" s="34"/>
      <c r="I63" s="61">
        <v>129192.43</v>
      </c>
      <c r="K63" s="26"/>
      <c r="L63" s="93"/>
      <c r="M63" s="1"/>
      <c r="N63" s="1"/>
      <c r="O63" s="1"/>
      <c r="P63" s="1"/>
      <c r="Q63" s="1"/>
      <c r="R63" s="1"/>
      <c r="S63" s="1"/>
    </row>
    <row r="64" spans="1:19" ht="15" x14ac:dyDescent="0.25">
      <c r="B64" s="58"/>
      <c r="C64" s="59" t="s">
        <v>57</v>
      </c>
      <c r="D64" s="70"/>
      <c r="E64" s="70"/>
      <c r="F64" s="70"/>
      <c r="G64" s="70"/>
      <c r="H64" s="71"/>
      <c r="I64" s="31">
        <v>222100</v>
      </c>
      <c r="J64" s="26"/>
      <c r="K64" s="26"/>
      <c r="L64" s="93"/>
      <c r="M64" s="1"/>
      <c r="N64" s="1"/>
      <c r="O64" s="1"/>
      <c r="P64" s="1"/>
      <c r="Q64" s="1"/>
      <c r="R64" s="1"/>
      <c r="S64" s="1"/>
    </row>
    <row r="65" spans="1:23" x14ac:dyDescent="0.2">
      <c r="B65" s="2"/>
      <c r="C65" s="32" t="s">
        <v>36</v>
      </c>
      <c r="D65" s="33"/>
      <c r="E65" s="33"/>
      <c r="F65" s="33"/>
      <c r="G65" s="33"/>
      <c r="H65" s="34"/>
      <c r="I65" s="35"/>
      <c r="K65" s="26"/>
      <c r="L65" s="93"/>
      <c r="M65" s="1"/>
      <c r="N65" s="1"/>
      <c r="O65" s="1"/>
      <c r="P65" s="1"/>
      <c r="Q65" s="1"/>
      <c r="R65" s="1"/>
      <c r="S65" s="1"/>
    </row>
    <row r="66" spans="1:23" x14ac:dyDescent="0.2">
      <c r="B66" s="2"/>
      <c r="C66" s="43" t="s">
        <v>84</v>
      </c>
      <c r="D66" s="44"/>
      <c r="E66" s="44"/>
      <c r="F66" s="44"/>
      <c r="G66" s="44"/>
      <c r="H66" s="45"/>
      <c r="I66" s="46">
        <v>120033</v>
      </c>
      <c r="J66" s="26"/>
      <c r="L66" s="1"/>
      <c r="M66" s="1"/>
      <c r="N66" s="1"/>
      <c r="O66" s="1"/>
      <c r="P66" s="1"/>
      <c r="Q66" s="1"/>
      <c r="R66" s="1"/>
      <c r="S66" s="1"/>
    </row>
    <row r="67" spans="1:23" x14ac:dyDescent="0.2">
      <c r="B67" s="2"/>
      <c r="C67" s="43" t="s">
        <v>85</v>
      </c>
      <c r="D67" s="44"/>
      <c r="E67" s="44"/>
      <c r="F67" s="44"/>
      <c r="G67" s="44"/>
      <c r="H67" s="45"/>
      <c r="I67" s="64">
        <v>49000</v>
      </c>
      <c r="J67" s="26"/>
      <c r="L67" s="1"/>
      <c r="M67" s="1"/>
      <c r="N67" s="1"/>
      <c r="O67" s="1"/>
      <c r="P67" s="1"/>
      <c r="Q67" s="1"/>
      <c r="R67" s="1"/>
      <c r="S67" s="1"/>
    </row>
    <row r="68" spans="1:23" x14ac:dyDescent="0.2">
      <c r="B68" s="2"/>
      <c r="C68" s="43" t="s">
        <v>122</v>
      </c>
      <c r="D68" s="44"/>
      <c r="E68" s="44"/>
      <c r="F68" s="44"/>
      <c r="G68" s="44"/>
      <c r="H68" s="45"/>
      <c r="I68" s="64">
        <v>33247</v>
      </c>
      <c r="J68" s="26"/>
      <c r="L68" s="1"/>
      <c r="M68" s="1"/>
      <c r="N68" s="1"/>
      <c r="O68" s="1"/>
      <c r="P68" s="1"/>
      <c r="Q68" s="1"/>
      <c r="R68" s="1"/>
      <c r="S68" s="1"/>
    </row>
    <row r="69" spans="1:23" ht="13.5" customHeight="1" x14ac:dyDescent="0.2">
      <c r="B69" s="2"/>
      <c r="C69" s="43" t="s">
        <v>92</v>
      </c>
      <c r="D69" s="44"/>
      <c r="E69" s="44"/>
      <c r="F69" s="44"/>
      <c r="G69" s="44"/>
      <c r="H69" s="45"/>
      <c r="I69" s="64">
        <v>7500</v>
      </c>
      <c r="L69" s="1"/>
      <c r="M69" s="1"/>
      <c r="N69" s="1"/>
      <c r="O69" s="1"/>
      <c r="P69" s="1"/>
      <c r="Q69" s="93"/>
      <c r="R69" s="93"/>
      <c r="S69" s="93"/>
      <c r="T69" s="26"/>
      <c r="U69" s="26"/>
    </row>
    <row r="70" spans="1:23" ht="15" customHeight="1" x14ac:dyDescent="0.3">
      <c r="B70" s="2"/>
      <c r="C70" s="32" t="s">
        <v>58</v>
      </c>
      <c r="D70" s="44"/>
      <c r="E70" s="44"/>
      <c r="F70" s="44"/>
      <c r="G70" s="44"/>
      <c r="H70" s="45"/>
      <c r="I70" s="46">
        <v>12320</v>
      </c>
      <c r="J70" s="48"/>
      <c r="L70" s="1"/>
      <c r="M70" s="1"/>
      <c r="N70" s="1"/>
      <c r="O70" s="1"/>
      <c r="P70" s="1"/>
      <c r="Q70" s="1"/>
      <c r="R70" s="1"/>
      <c r="S70" s="1"/>
    </row>
    <row r="71" spans="1:23" ht="15" x14ac:dyDescent="0.25">
      <c r="B71" s="32"/>
      <c r="C71" s="33"/>
      <c r="D71" s="33"/>
      <c r="E71" s="33"/>
      <c r="F71" s="33"/>
      <c r="G71" s="29" t="s">
        <v>1</v>
      </c>
      <c r="H71" s="29"/>
      <c r="I71" s="77">
        <f>SUM(I57+I58+I59)</f>
        <v>9055725</v>
      </c>
      <c r="K71" s="26"/>
      <c r="L71" s="93"/>
      <c r="M71" s="93"/>
      <c r="N71" s="1"/>
      <c r="O71" s="1"/>
      <c r="P71" s="1"/>
      <c r="Q71" s="1"/>
      <c r="R71" s="1"/>
      <c r="S71" s="1"/>
    </row>
    <row r="72" spans="1:23" ht="15" x14ac:dyDescent="0.25">
      <c r="G72" s="25"/>
      <c r="H72" s="25"/>
      <c r="I72" s="47"/>
      <c r="K72" s="26"/>
      <c r="L72" s="93"/>
      <c r="M72" s="93"/>
      <c r="N72" s="1"/>
      <c r="O72" s="1"/>
      <c r="P72" s="1"/>
      <c r="Q72" s="1"/>
      <c r="R72" s="1"/>
      <c r="S72" s="1"/>
    </row>
    <row r="73" spans="1:23" ht="17.25" x14ac:dyDescent="0.3">
      <c r="A73" s="40" t="s">
        <v>59</v>
      </c>
      <c r="B73" s="41"/>
      <c r="C73" s="41"/>
      <c r="D73" s="41"/>
      <c r="E73" s="41"/>
      <c r="F73" s="41"/>
      <c r="G73" s="41"/>
      <c r="H73" s="41"/>
      <c r="I73" s="42"/>
      <c r="L73" s="1"/>
      <c r="M73" s="1"/>
      <c r="N73" s="1"/>
      <c r="O73" s="1"/>
      <c r="P73" s="1"/>
      <c r="Q73" s="1"/>
      <c r="R73" s="1"/>
      <c r="S73" s="1"/>
    </row>
    <row r="74" spans="1:23" x14ac:dyDescent="0.2">
      <c r="K74" s="26"/>
      <c r="L74" s="1"/>
      <c r="M74" s="1"/>
      <c r="N74" s="1"/>
      <c r="O74" s="1"/>
      <c r="P74" s="1"/>
      <c r="Q74" s="1"/>
      <c r="R74" s="1"/>
      <c r="S74" s="1"/>
    </row>
    <row r="75" spans="1:23" x14ac:dyDescent="0.2">
      <c r="I75" s="26"/>
      <c r="L75" s="1"/>
      <c r="M75" s="1"/>
      <c r="N75" s="1"/>
      <c r="O75" s="1"/>
      <c r="P75" s="1"/>
      <c r="Q75" s="85"/>
      <c r="R75" s="85"/>
      <c r="S75" s="85"/>
      <c r="T75" s="12"/>
      <c r="U75" s="12"/>
      <c r="V75" s="12"/>
      <c r="W75" s="12"/>
    </row>
    <row r="76" spans="1:23" ht="15" x14ac:dyDescent="0.25">
      <c r="B76" s="27" t="s">
        <v>34</v>
      </c>
      <c r="C76" s="28" t="s">
        <v>60</v>
      </c>
      <c r="D76" s="33"/>
      <c r="E76" s="33"/>
      <c r="F76" s="33"/>
      <c r="G76" s="33"/>
      <c r="H76" s="34"/>
      <c r="I76" s="31">
        <f>SUM(I78:I88)</f>
        <v>981691.33000000007</v>
      </c>
      <c r="Q76" s="12"/>
      <c r="R76" s="12"/>
      <c r="S76" s="89"/>
      <c r="T76" s="12"/>
      <c r="U76" s="12"/>
      <c r="V76" s="12"/>
      <c r="W76" s="12"/>
    </row>
    <row r="77" spans="1:23" ht="15" x14ac:dyDescent="0.25">
      <c r="B77" s="27"/>
      <c r="C77" s="28" t="s">
        <v>127</v>
      </c>
      <c r="D77" s="33"/>
      <c r="E77" s="33"/>
      <c r="F77" s="33"/>
      <c r="G77" s="33"/>
      <c r="H77" s="34"/>
      <c r="I77" s="31"/>
      <c r="Q77" s="12"/>
      <c r="R77" s="12"/>
      <c r="S77" s="89"/>
      <c r="T77" s="12"/>
      <c r="U77" s="12"/>
      <c r="V77" s="12"/>
      <c r="W77" s="12"/>
    </row>
    <row r="78" spans="1:23" ht="15" x14ac:dyDescent="0.25">
      <c r="B78" s="27"/>
      <c r="C78" s="32" t="s">
        <v>62</v>
      </c>
      <c r="D78" s="33"/>
      <c r="E78" s="33"/>
      <c r="F78" s="33"/>
      <c r="G78" s="33"/>
      <c r="H78" s="34"/>
      <c r="I78" s="46">
        <v>569292</v>
      </c>
      <c r="J78" s="26"/>
      <c r="N78" s="26"/>
      <c r="Q78" s="89"/>
      <c r="R78" s="85"/>
      <c r="S78" s="90"/>
      <c r="T78" s="90"/>
      <c r="U78" s="84"/>
      <c r="V78" s="84"/>
      <c r="W78" s="90"/>
    </row>
    <row r="79" spans="1:23" x14ac:dyDescent="0.2">
      <c r="B79" s="2"/>
      <c r="C79" s="32" t="s">
        <v>61</v>
      </c>
      <c r="D79" s="33"/>
      <c r="E79" s="33"/>
      <c r="F79" s="33"/>
      <c r="G79" s="33"/>
      <c r="H79" s="34"/>
      <c r="I79" s="35">
        <v>27479</v>
      </c>
      <c r="N79" s="26"/>
      <c r="Q79" s="89"/>
      <c r="R79" s="12"/>
      <c r="S79" s="12"/>
      <c r="T79" s="12"/>
      <c r="U79" s="12"/>
      <c r="V79" s="12"/>
      <c r="W79" s="12"/>
    </row>
    <row r="80" spans="1:23" x14ac:dyDescent="0.2">
      <c r="B80" s="2"/>
      <c r="C80" s="32" t="s">
        <v>123</v>
      </c>
      <c r="D80" s="33"/>
      <c r="E80" s="33"/>
      <c r="F80" s="33"/>
      <c r="G80" s="33"/>
      <c r="H80" s="34"/>
      <c r="I80" s="35">
        <v>3115</v>
      </c>
      <c r="N80" s="26"/>
      <c r="Q80" s="89"/>
      <c r="R80" s="12"/>
      <c r="S80" s="12"/>
      <c r="T80" s="12"/>
      <c r="U80" s="12"/>
      <c r="V80" s="12"/>
      <c r="W80" s="12"/>
    </row>
    <row r="81" spans="2:23" x14ac:dyDescent="0.2">
      <c r="B81" s="2"/>
      <c r="C81" s="32" t="s">
        <v>2</v>
      </c>
      <c r="D81" s="33"/>
      <c r="E81" s="33"/>
      <c r="F81" s="33"/>
      <c r="G81" s="33"/>
      <c r="H81" s="34"/>
      <c r="I81" s="35">
        <v>196932</v>
      </c>
      <c r="J81" s="26"/>
      <c r="N81" s="26"/>
      <c r="O81" s="18"/>
      <c r="Q81" s="91"/>
      <c r="R81" s="12"/>
      <c r="S81" s="12"/>
      <c r="T81" s="12"/>
      <c r="U81" s="90"/>
      <c r="V81" s="12"/>
      <c r="W81" s="12"/>
    </row>
    <row r="82" spans="2:23" x14ac:dyDescent="0.2">
      <c r="B82" s="2"/>
      <c r="C82" s="32" t="s">
        <v>124</v>
      </c>
      <c r="D82" s="33"/>
      <c r="E82" s="33"/>
      <c r="F82" s="33"/>
      <c r="G82" s="33"/>
      <c r="H82" s="34"/>
      <c r="I82" s="35">
        <v>149.29</v>
      </c>
      <c r="N82" s="26"/>
      <c r="Q82" s="92"/>
      <c r="R82" s="12"/>
      <c r="S82" s="90"/>
      <c r="T82" s="12"/>
      <c r="U82" s="12"/>
      <c r="V82" s="90"/>
      <c r="W82" s="12"/>
    </row>
    <row r="83" spans="2:23" ht="15" x14ac:dyDescent="0.25">
      <c r="B83" s="2"/>
      <c r="C83" s="32" t="s">
        <v>114</v>
      </c>
      <c r="D83" s="33"/>
      <c r="E83" s="33"/>
      <c r="F83" s="33"/>
      <c r="G83" s="33"/>
      <c r="H83" s="34"/>
      <c r="I83" s="39">
        <v>63949</v>
      </c>
      <c r="N83" s="26"/>
      <c r="Q83" s="92"/>
      <c r="R83" s="12"/>
      <c r="S83" s="90"/>
      <c r="T83" s="12"/>
      <c r="U83" s="12"/>
      <c r="V83" s="90"/>
      <c r="W83" s="12"/>
    </row>
    <row r="84" spans="2:23" ht="15" x14ac:dyDescent="0.25">
      <c r="B84" s="2"/>
      <c r="C84" s="32" t="s">
        <v>125</v>
      </c>
      <c r="D84" s="33"/>
      <c r="E84" s="33"/>
      <c r="F84" s="33"/>
      <c r="G84" s="33"/>
      <c r="H84" s="34"/>
      <c r="I84" s="39">
        <v>1659.08</v>
      </c>
      <c r="N84" s="26"/>
      <c r="Q84" s="92"/>
      <c r="R84" s="12"/>
      <c r="S84" s="90"/>
      <c r="T84" s="12"/>
      <c r="U84" s="12"/>
      <c r="V84" s="90"/>
      <c r="W84" s="12"/>
    </row>
    <row r="85" spans="2:23" x14ac:dyDescent="0.2">
      <c r="B85" s="2"/>
      <c r="C85" s="32" t="s">
        <v>94</v>
      </c>
      <c r="D85" s="33"/>
      <c r="E85" s="33"/>
      <c r="F85" s="33"/>
      <c r="G85" s="33"/>
      <c r="H85" s="34"/>
      <c r="I85" s="35">
        <v>3571.3</v>
      </c>
      <c r="N85" s="26"/>
      <c r="Q85" s="12"/>
      <c r="R85" s="12"/>
      <c r="S85" s="12"/>
      <c r="T85" s="12"/>
      <c r="U85" s="12"/>
      <c r="V85" s="12"/>
      <c r="W85" s="12"/>
    </row>
    <row r="86" spans="2:23" x14ac:dyDescent="0.2">
      <c r="B86" s="2"/>
      <c r="C86" s="32" t="s">
        <v>126</v>
      </c>
      <c r="D86" s="33"/>
      <c r="E86" s="33"/>
      <c r="F86" s="33"/>
      <c r="G86" s="33"/>
      <c r="H86" s="34"/>
      <c r="I86" s="35">
        <v>62703.44</v>
      </c>
      <c r="N86" s="26"/>
      <c r="P86" s="83"/>
      <c r="Q86" s="90"/>
      <c r="R86" s="12"/>
      <c r="S86" s="12"/>
      <c r="T86" s="12"/>
      <c r="U86" s="12"/>
      <c r="V86" s="12"/>
      <c r="W86" s="12"/>
    </row>
    <row r="87" spans="2:23" x14ac:dyDescent="0.2">
      <c r="B87" s="58"/>
      <c r="C87" s="32" t="s">
        <v>63</v>
      </c>
      <c r="D87" s="33"/>
      <c r="E87" s="33"/>
      <c r="F87" s="33"/>
      <c r="G87" s="33"/>
      <c r="H87" s="34"/>
      <c r="I87" s="61">
        <v>52841.22</v>
      </c>
      <c r="N87" s="72"/>
      <c r="P87" s="83"/>
      <c r="Q87" s="12"/>
      <c r="R87" s="12"/>
      <c r="S87" s="12"/>
      <c r="T87" s="12"/>
      <c r="U87" s="12"/>
      <c r="V87" s="12"/>
      <c r="W87" s="12"/>
    </row>
    <row r="88" spans="2:23" x14ac:dyDescent="0.2">
      <c r="B88" s="58"/>
      <c r="C88" s="32" t="s">
        <v>106</v>
      </c>
      <c r="D88" s="33"/>
      <c r="E88" s="33"/>
      <c r="F88" s="33"/>
      <c r="G88" s="33"/>
      <c r="H88" s="34"/>
      <c r="I88" s="61">
        <v>0</v>
      </c>
      <c r="P88" s="83"/>
      <c r="Q88" s="12"/>
      <c r="R88" s="12"/>
      <c r="S88" s="12"/>
      <c r="T88" s="12"/>
      <c r="U88" s="12"/>
      <c r="V88" s="12"/>
      <c r="W88" s="12"/>
    </row>
    <row r="89" spans="2:23" ht="15" x14ac:dyDescent="0.25">
      <c r="G89" s="25"/>
      <c r="H89" s="25"/>
      <c r="I89" s="47"/>
      <c r="P89" s="83"/>
      <c r="Q89" s="12"/>
      <c r="R89" s="12"/>
      <c r="S89" s="12"/>
      <c r="T89" s="12"/>
      <c r="U89" s="12"/>
      <c r="V89" s="12"/>
      <c r="W89" s="12"/>
    </row>
    <row r="90" spans="2:23" x14ac:dyDescent="0.2">
      <c r="I90" s="26"/>
      <c r="P90" s="83"/>
      <c r="Q90" s="12"/>
      <c r="R90" s="12"/>
      <c r="S90" s="12"/>
      <c r="T90" s="12"/>
      <c r="U90" s="12"/>
      <c r="V90" s="12"/>
      <c r="W90" s="12"/>
    </row>
    <row r="91" spans="2:23" ht="18.75" x14ac:dyDescent="0.3">
      <c r="C91" s="49" t="s">
        <v>64</v>
      </c>
      <c r="D91" s="50"/>
      <c r="E91" s="50"/>
      <c r="F91" s="51"/>
      <c r="I91" s="26"/>
      <c r="P91" s="83"/>
      <c r="Q91" s="12"/>
      <c r="R91" s="12"/>
      <c r="S91" s="12"/>
      <c r="T91" s="12"/>
      <c r="U91" s="12"/>
      <c r="V91" s="12"/>
      <c r="W91" s="12"/>
    </row>
    <row r="92" spans="2:23" ht="15" x14ac:dyDescent="0.25">
      <c r="B92" s="27" t="s">
        <v>34</v>
      </c>
      <c r="C92" s="28" t="s">
        <v>65</v>
      </c>
      <c r="D92" s="33"/>
      <c r="E92" s="33"/>
      <c r="F92" s="33"/>
      <c r="G92" s="33"/>
      <c r="H92" s="34"/>
      <c r="I92" s="52">
        <v>-44697.24</v>
      </c>
      <c r="K92" s="18"/>
      <c r="P92" s="83"/>
      <c r="Q92" s="12"/>
      <c r="R92" s="12"/>
      <c r="S92" s="12"/>
      <c r="T92" s="12"/>
      <c r="U92" s="12"/>
      <c r="V92" s="12"/>
      <c r="W92" s="12"/>
    </row>
    <row r="93" spans="2:23" ht="15" x14ac:dyDescent="0.25">
      <c r="B93" s="27" t="s">
        <v>41</v>
      </c>
      <c r="C93" s="28" t="s">
        <v>66</v>
      </c>
      <c r="D93" s="33"/>
      <c r="E93" s="33"/>
      <c r="F93" s="33"/>
      <c r="G93" s="33"/>
      <c r="H93" s="34"/>
      <c r="I93" s="52">
        <f>SUM(I37-I51)</f>
        <v>206.6400000000001</v>
      </c>
      <c r="K93" s="18"/>
      <c r="P93" s="83"/>
      <c r="Q93" s="12"/>
      <c r="R93" s="12"/>
      <c r="S93" s="12"/>
      <c r="T93" s="12"/>
      <c r="U93" s="12"/>
      <c r="V93" s="12"/>
      <c r="W93" s="12"/>
    </row>
    <row r="94" spans="2:23" ht="15" x14ac:dyDescent="0.25">
      <c r="B94" s="32"/>
      <c r="C94" s="33"/>
      <c r="D94" s="33"/>
      <c r="E94" s="33"/>
      <c r="F94" s="33"/>
      <c r="G94" s="29" t="s">
        <v>1</v>
      </c>
      <c r="H94" s="29"/>
      <c r="I94" s="78">
        <f>I92+I93</f>
        <v>-44490.6</v>
      </c>
      <c r="P94" s="83"/>
      <c r="Q94" s="12"/>
      <c r="R94" s="12"/>
      <c r="S94" s="12"/>
      <c r="T94" s="12"/>
      <c r="U94" s="12"/>
      <c r="V94" s="12"/>
      <c r="W94" s="12"/>
    </row>
    <row r="95" spans="2:23" x14ac:dyDescent="0.2">
      <c r="M95" s="72"/>
      <c r="P95" s="83"/>
      <c r="Q95" s="12"/>
      <c r="R95" s="12"/>
      <c r="S95" s="12"/>
      <c r="T95" s="12"/>
      <c r="U95" s="12"/>
      <c r="V95" s="12"/>
      <c r="W95" s="12"/>
    </row>
    <row r="96" spans="2:23" x14ac:dyDescent="0.2">
      <c r="B96" s="12"/>
      <c r="P96" s="83"/>
      <c r="Q96" s="12"/>
      <c r="R96" s="12"/>
      <c r="S96" s="12"/>
      <c r="T96" s="12"/>
      <c r="U96" s="12"/>
      <c r="V96" s="12"/>
      <c r="W96" s="12"/>
    </row>
    <row r="97" spans="2:23" ht="15" x14ac:dyDescent="0.25">
      <c r="B97" s="25" t="s">
        <v>67</v>
      </c>
      <c r="C97" s="25"/>
      <c r="D97" s="25"/>
      <c r="E97" s="25"/>
      <c r="F97" s="25"/>
      <c r="G97" s="25"/>
      <c r="H97" s="25"/>
      <c r="I97" s="25"/>
      <c r="M97" s="72"/>
      <c r="P97" s="83"/>
      <c r="Q97" s="12"/>
      <c r="R97" s="90"/>
      <c r="S97" s="12"/>
      <c r="T97" s="12"/>
      <c r="U97" s="12"/>
      <c r="V97" s="12"/>
      <c r="W97" s="12"/>
    </row>
    <row r="98" spans="2:23" ht="15" x14ac:dyDescent="0.25">
      <c r="B98" s="25" t="s">
        <v>128</v>
      </c>
      <c r="C98" s="18"/>
      <c r="D98" s="18"/>
      <c r="E98" s="18"/>
      <c r="F98" s="18"/>
      <c r="G98" s="18"/>
      <c r="H98" s="18"/>
      <c r="I98" s="18"/>
      <c r="J98" s="18"/>
      <c r="P98" s="83"/>
      <c r="Q98" s="12"/>
      <c r="R98" s="85"/>
      <c r="S98" s="12"/>
      <c r="T98" s="12"/>
      <c r="U98" s="12"/>
      <c r="V98" s="12"/>
      <c r="W98" s="12"/>
    </row>
    <row r="99" spans="2:23" x14ac:dyDescent="0.2">
      <c r="B99" s="18" t="s">
        <v>129</v>
      </c>
      <c r="C99" s="18"/>
      <c r="D99" s="18"/>
      <c r="J99" s="18"/>
      <c r="P99" s="83"/>
      <c r="Q99" s="12"/>
      <c r="R99" s="12"/>
      <c r="S99" s="12"/>
      <c r="T99" s="12"/>
      <c r="U99" s="12"/>
      <c r="V99" s="12"/>
      <c r="W99" s="12"/>
    </row>
    <row r="100" spans="2:23" x14ac:dyDescent="0.2">
      <c r="B100" s="18" t="s">
        <v>130</v>
      </c>
      <c r="P100" s="87"/>
      <c r="Q100" s="12"/>
      <c r="R100" s="12"/>
      <c r="S100" s="12"/>
      <c r="T100" s="12"/>
      <c r="U100" s="12"/>
      <c r="V100" s="12"/>
      <c r="W100" s="12"/>
    </row>
    <row r="101" spans="2:23" x14ac:dyDescent="0.2">
      <c r="P101" s="18"/>
      <c r="Q101" s="12"/>
      <c r="R101" s="12"/>
      <c r="S101" s="12"/>
      <c r="T101" s="12"/>
      <c r="U101" s="12"/>
      <c r="V101" s="12"/>
      <c r="W101" s="12"/>
    </row>
    <row r="102" spans="2:23" ht="18.75" x14ac:dyDescent="0.3">
      <c r="C102" s="53"/>
      <c r="D102" s="53"/>
      <c r="E102" s="53"/>
      <c r="F102" s="53"/>
      <c r="P102" s="83"/>
    </row>
    <row r="103" spans="2:23" x14ac:dyDescent="0.2">
      <c r="P103" s="18"/>
      <c r="R103" s="84"/>
    </row>
    <row r="104" spans="2:23" ht="18.75" x14ac:dyDescent="0.3">
      <c r="C104" s="49" t="s">
        <v>131</v>
      </c>
      <c r="D104" s="50"/>
      <c r="E104" s="50"/>
      <c r="F104" s="51"/>
      <c r="R104" s="86"/>
    </row>
    <row r="106" spans="2:23" ht="15" x14ac:dyDescent="0.25">
      <c r="C106" s="28" t="s">
        <v>0</v>
      </c>
      <c r="D106" s="33"/>
      <c r="E106" s="33"/>
      <c r="F106" s="33"/>
      <c r="G106" s="33"/>
      <c r="H106" s="34"/>
      <c r="I106" s="52">
        <v>82492.78</v>
      </c>
    </row>
    <row r="107" spans="2:23" ht="15" x14ac:dyDescent="0.25">
      <c r="B107" s="27" t="s">
        <v>34</v>
      </c>
      <c r="C107" s="28" t="s">
        <v>95</v>
      </c>
      <c r="D107" s="33"/>
      <c r="E107" s="33"/>
      <c r="F107" s="33"/>
      <c r="G107" s="33"/>
      <c r="H107" s="34"/>
      <c r="I107" s="54"/>
    </row>
    <row r="108" spans="2:23" ht="15" x14ac:dyDescent="0.25">
      <c r="B108" s="27" t="s">
        <v>41</v>
      </c>
      <c r="C108" s="59" t="s">
        <v>134</v>
      </c>
      <c r="D108" s="33"/>
      <c r="E108" s="33"/>
      <c r="F108" s="33"/>
      <c r="G108" s="33"/>
      <c r="H108" s="34"/>
      <c r="I108" s="52">
        <v>297133.31</v>
      </c>
    </row>
    <row r="109" spans="2:23" x14ac:dyDescent="0.2">
      <c r="B109" s="2"/>
      <c r="C109" s="32" t="s">
        <v>96</v>
      </c>
      <c r="D109" s="33"/>
      <c r="E109" s="33"/>
      <c r="F109" s="33"/>
      <c r="G109" s="33"/>
      <c r="H109" s="34"/>
      <c r="I109" s="3">
        <v>25000</v>
      </c>
    </row>
    <row r="110" spans="2:23" x14ac:dyDescent="0.2">
      <c r="B110" s="2"/>
      <c r="C110" s="32" t="s">
        <v>135</v>
      </c>
      <c r="D110" s="33"/>
      <c r="E110" s="32"/>
      <c r="F110" s="33"/>
      <c r="G110" s="33"/>
      <c r="H110" s="34"/>
      <c r="I110" s="3">
        <v>60568.88</v>
      </c>
    </row>
    <row r="111" spans="2:23" x14ac:dyDescent="0.2">
      <c r="B111" s="2"/>
      <c r="C111" t="s">
        <v>136</v>
      </c>
      <c r="D111" s="20"/>
      <c r="E111" s="20"/>
      <c r="F111" s="20"/>
      <c r="G111" s="20"/>
      <c r="H111" s="97"/>
      <c r="I111" s="3">
        <v>425410.26</v>
      </c>
    </row>
    <row r="112" spans="2:23" x14ac:dyDescent="0.2">
      <c r="B112" s="2"/>
      <c r="C112" s="59" t="s">
        <v>97</v>
      </c>
      <c r="D112" s="33"/>
      <c r="E112" s="33"/>
      <c r="F112" s="33"/>
      <c r="G112" s="33"/>
      <c r="H112" s="34"/>
      <c r="I112" s="73">
        <f>SUM(I109:I111)</f>
        <v>510979.14</v>
      </c>
    </row>
    <row r="113" spans="2:16" x14ac:dyDescent="0.2">
      <c r="B113" s="2"/>
      <c r="C113" s="59" t="s">
        <v>98</v>
      </c>
      <c r="D113" s="33"/>
      <c r="E113" s="33"/>
      <c r="F113" s="33"/>
      <c r="G113" s="33"/>
      <c r="H113" s="34"/>
      <c r="I113" s="3"/>
      <c r="P113" s="87"/>
    </row>
    <row r="114" spans="2:16" x14ac:dyDescent="0.2">
      <c r="B114" s="2"/>
      <c r="C114" s="32" t="s">
        <v>137</v>
      </c>
      <c r="D114" s="33"/>
      <c r="E114" s="33"/>
      <c r="F114" s="33"/>
      <c r="G114" s="33"/>
      <c r="H114" s="34"/>
      <c r="I114" s="3">
        <v>279903.21999999997</v>
      </c>
      <c r="P114" s="18"/>
    </row>
    <row r="115" spans="2:16" x14ac:dyDescent="0.2">
      <c r="B115" s="2"/>
      <c r="C115" s="37" t="s">
        <v>96</v>
      </c>
      <c r="D115" s="33"/>
      <c r="E115" s="33"/>
      <c r="F115" s="33"/>
      <c r="G115" s="33"/>
      <c r="H115" s="34"/>
      <c r="I115" s="98">
        <v>25000</v>
      </c>
    </row>
    <row r="116" spans="2:16" x14ac:dyDescent="0.2">
      <c r="B116" s="2"/>
      <c r="C116" s="74" t="s">
        <v>138</v>
      </c>
      <c r="I116" s="75">
        <v>29766</v>
      </c>
    </row>
    <row r="117" spans="2:16" ht="15" x14ac:dyDescent="0.25">
      <c r="B117" s="2"/>
      <c r="C117" s="59" t="s">
        <v>99</v>
      </c>
      <c r="D117" s="33"/>
      <c r="E117" s="33"/>
      <c r="F117" s="33"/>
      <c r="G117" s="29"/>
      <c r="H117" s="34"/>
      <c r="I117" s="52">
        <f>SUM(I114:I116)</f>
        <v>334669.21999999997</v>
      </c>
      <c r="J117" s="76"/>
    </row>
    <row r="118" spans="2:16" ht="15" x14ac:dyDescent="0.25">
      <c r="B118" s="2"/>
      <c r="C118" s="59" t="s">
        <v>139</v>
      </c>
      <c r="D118" s="33"/>
      <c r="E118" s="33"/>
      <c r="F118" s="33"/>
      <c r="G118" s="29"/>
      <c r="H118" s="34"/>
      <c r="I118" s="52">
        <f>SUM(I112-I117)+I108</f>
        <v>473443.23000000004</v>
      </c>
    </row>
    <row r="119" spans="2:16" ht="15" x14ac:dyDescent="0.25">
      <c r="B119" s="2"/>
      <c r="C119" s="59" t="s">
        <v>104</v>
      </c>
      <c r="D119" s="33"/>
      <c r="E119" s="33"/>
      <c r="F119" s="33"/>
      <c r="G119" s="29"/>
      <c r="H119" s="34"/>
      <c r="I119" s="52">
        <v>425410.26</v>
      </c>
      <c r="K119" s="76"/>
    </row>
    <row r="120" spans="2:16" ht="15" x14ac:dyDescent="0.25">
      <c r="B120" s="2"/>
      <c r="C120" s="59" t="s">
        <v>140</v>
      </c>
      <c r="D120" s="33"/>
      <c r="E120" s="33"/>
      <c r="F120" s="33"/>
      <c r="G120" s="29"/>
      <c r="H120" s="34"/>
      <c r="I120" s="52">
        <f>SUM(I118-I119)</f>
        <v>48032.97000000003</v>
      </c>
    </row>
    <row r="121" spans="2:16" ht="15" x14ac:dyDescent="0.25">
      <c r="B121" s="58" t="s">
        <v>43</v>
      </c>
      <c r="C121" s="28" t="s">
        <v>68</v>
      </c>
      <c r="D121" s="33"/>
      <c r="E121" s="33"/>
      <c r="F121" s="33"/>
      <c r="G121" s="33"/>
      <c r="H121" s="34"/>
      <c r="I121" s="52">
        <v>25848</v>
      </c>
    </row>
    <row r="122" spans="2:16" x14ac:dyDescent="0.2">
      <c r="C122" s="55"/>
      <c r="D122" s="55"/>
      <c r="E122" s="55"/>
      <c r="F122" s="55"/>
      <c r="G122" s="55"/>
    </row>
    <row r="123" spans="2:16" ht="18.75" x14ac:dyDescent="0.3">
      <c r="C123" s="49" t="s">
        <v>69</v>
      </c>
      <c r="D123" s="50"/>
      <c r="E123" s="50"/>
      <c r="F123" s="50"/>
      <c r="G123" s="56"/>
      <c r="H123" s="57"/>
    </row>
    <row r="125" spans="2:16" x14ac:dyDescent="0.2">
      <c r="C125" t="s">
        <v>70</v>
      </c>
      <c r="F125" t="s">
        <v>86</v>
      </c>
      <c r="G125" t="s">
        <v>71</v>
      </c>
    </row>
    <row r="127" spans="2:16" x14ac:dyDescent="0.2">
      <c r="C127" t="s">
        <v>30</v>
      </c>
      <c r="F127" t="s">
        <v>103</v>
      </c>
    </row>
    <row r="128" spans="2:16" x14ac:dyDescent="0.2">
      <c r="F128" t="s">
        <v>72</v>
      </c>
    </row>
    <row r="131" spans="3:9" x14ac:dyDescent="0.2">
      <c r="C131" t="s">
        <v>73</v>
      </c>
    </row>
    <row r="139" spans="3:9" x14ac:dyDescent="0.2">
      <c r="C139" s="20"/>
      <c r="D139" s="20"/>
      <c r="E139" s="20"/>
      <c r="G139" s="20"/>
      <c r="H139" s="20"/>
      <c r="I139" s="20"/>
    </row>
    <row r="140" spans="3:9" x14ac:dyDescent="0.2">
      <c r="C140" t="s">
        <v>74</v>
      </c>
      <c r="G140" t="s">
        <v>75</v>
      </c>
    </row>
  </sheetData>
  <mergeCells count="2">
    <mergeCell ref="F4:I4"/>
    <mergeCell ref="C14:D14"/>
  </mergeCells>
  <pageMargins left="0.7" right="0.7" top="0.78740157499999996" bottom="0.78740157499999996" header="0.3" footer="0.3"/>
  <pageSetup paperSize="9" scale="99" orientation="portrait" r:id="rId1"/>
  <rowBreaks count="2" manualBreakCount="2">
    <brk id="52" max="8" man="1"/>
    <brk id="1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obálka</vt:lpstr>
      <vt:lpstr>hospodaření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Petra Remešová</cp:lastModifiedBy>
  <cp:lastPrinted>2022-02-23T11:27:24Z</cp:lastPrinted>
  <dcterms:created xsi:type="dcterms:W3CDTF">1997-01-24T11:07:25Z</dcterms:created>
  <dcterms:modified xsi:type="dcterms:W3CDTF">2022-02-23T11:27:40Z</dcterms:modified>
</cp:coreProperties>
</file>